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activeTab="1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POSEBNI DIO" sheetId="7" r:id="rId6"/>
    <sheet name="List2" sheetId="2" r:id="rId7"/>
  </sheets>
  <definedNames>
    <definedName name="_xlnm.Print_Area" localSheetId="1">' Račun prihoda i rashoda'!$A$1:$G$58</definedName>
    <definedName name="_xlnm.Print_Area" localSheetId="0">SAŽETAK!$A$1:$H$26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7" l="1"/>
  <c r="G37" i="7"/>
  <c r="F32" i="7"/>
  <c r="G32" i="7"/>
  <c r="F26" i="7"/>
  <c r="F25" i="7" s="1"/>
  <c r="F24" i="7" s="1"/>
  <c r="G26" i="7"/>
  <c r="G25" i="7" s="1"/>
  <c r="G24" i="7" s="1"/>
  <c r="F46" i="7"/>
  <c r="F45" i="7" s="1"/>
  <c r="G46" i="7"/>
  <c r="G45" i="7" s="1"/>
  <c r="F42" i="7"/>
  <c r="F41" i="7" s="1"/>
  <c r="G42" i="7"/>
  <c r="G41" i="7" s="1"/>
  <c r="F51" i="7"/>
  <c r="F50" i="7" s="1"/>
  <c r="F49" i="7" s="1"/>
  <c r="G51" i="7"/>
  <c r="G50" i="7" s="1"/>
  <c r="G49" i="7" s="1"/>
  <c r="F22" i="7"/>
  <c r="G22" i="7"/>
  <c r="F20" i="7"/>
  <c r="G20" i="7"/>
  <c r="F11" i="7"/>
  <c r="G11" i="7"/>
  <c r="F13" i="7"/>
  <c r="G13" i="7"/>
  <c r="G31" i="7" l="1"/>
  <c r="G30" i="7" s="1"/>
  <c r="F31" i="7"/>
  <c r="F30" i="7" s="1"/>
  <c r="F8" i="7" s="1"/>
  <c r="F7" i="7" s="1"/>
  <c r="G10" i="7"/>
  <c r="G9" i="7" s="1"/>
  <c r="F10" i="7"/>
  <c r="F9" i="7" s="1"/>
  <c r="G19" i="7"/>
  <c r="G18" i="7" s="1"/>
  <c r="F19" i="7"/>
  <c r="F18" i="7" s="1"/>
  <c r="E50" i="7"/>
  <c r="E49" i="7" s="1"/>
  <c r="E51" i="7"/>
  <c r="E46" i="7"/>
  <c r="E45" i="7" s="1"/>
  <c r="E42" i="7"/>
  <c r="E41" i="7" s="1"/>
  <c r="E37" i="7"/>
  <c r="E32" i="7"/>
  <c r="G8" i="7" l="1"/>
  <c r="G7" i="7" s="1"/>
  <c r="E31" i="7"/>
  <c r="E30" i="7" s="1"/>
  <c r="E29" i="7"/>
  <c r="E26" i="7" s="1"/>
  <c r="E25" i="7" s="1"/>
  <c r="E24" i="7" s="1"/>
  <c r="E13" i="7"/>
  <c r="E22" i="7"/>
  <c r="E20" i="7"/>
  <c r="E11" i="7"/>
  <c r="E10" i="7" s="1"/>
  <c r="E9" i="7" s="1"/>
  <c r="E19" i="7" l="1"/>
  <c r="E18" i="7" s="1"/>
  <c r="E8" i="7" s="1"/>
  <c r="E7" i="7" s="1"/>
  <c r="C5" i="8"/>
  <c r="D5" i="8"/>
  <c r="C6" i="8"/>
  <c r="D6" i="8"/>
  <c r="B5" i="8"/>
  <c r="B6" i="8"/>
  <c r="D13" i="5"/>
  <c r="D7" i="5"/>
  <c r="D6" i="5" s="1"/>
  <c r="C7" i="5"/>
  <c r="C13" i="5"/>
  <c r="B5" i="5"/>
  <c r="C12" i="5"/>
  <c r="D12" i="5"/>
  <c r="C10" i="5"/>
  <c r="D10" i="5"/>
  <c r="C8" i="5"/>
  <c r="D8" i="5"/>
  <c r="C6" i="5"/>
  <c r="B12" i="5"/>
  <c r="B10" i="5"/>
  <c r="B8" i="5"/>
  <c r="B6" i="5"/>
  <c r="B13" i="5"/>
  <c r="G30" i="3"/>
  <c r="G49" i="3"/>
  <c r="G53" i="3"/>
  <c r="G35" i="3"/>
  <c r="G40" i="3"/>
  <c r="G43" i="3"/>
  <c r="G46" i="3"/>
  <c r="F55" i="3"/>
  <c r="G55" i="3"/>
  <c r="F53" i="3"/>
  <c r="F49" i="3"/>
  <c r="F46" i="3"/>
  <c r="F43" i="3"/>
  <c r="F40" i="3"/>
  <c r="F35" i="3"/>
  <c r="F30" i="3"/>
  <c r="F29" i="3" s="1"/>
  <c r="G9" i="3"/>
  <c r="E9" i="3"/>
  <c r="F10" i="3"/>
  <c r="F9" i="3" s="1"/>
  <c r="G10" i="3"/>
  <c r="F22" i="3"/>
  <c r="G22" i="3"/>
  <c r="F20" i="3"/>
  <c r="G20" i="3"/>
  <c r="F18" i="3"/>
  <c r="G18" i="3"/>
  <c r="F16" i="3"/>
  <c r="G16" i="3"/>
  <c r="F14" i="3"/>
  <c r="G14" i="3"/>
  <c r="F11" i="3"/>
  <c r="G11" i="3"/>
  <c r="E29" i="3"/>
  <c r="E28" i="3" s="1"/>
  <c r="E43" i="3"/>
  <c r="E40" i="3"/>
  <c r="E35" i="3"/>
  <c r="E30" i="3"/>
  <c r="E45" i="3"/>
  <c r="E46" i="3"/>
  <c r="E49" i="3"/>
  <c r="E53" i="3"/>
  <c r="E55" i="3"/>
  <c r="E21" i="3"/>
  <c r="E20" i="3" s="1"/>
  <c r="E22" i="3"/>
  <c r="E16" i="3"/>
  <c r="E14" i="3"/>
  <c r="E11" i="3"/>
  <c r="E19" i="3"/>
  <c r="E18" i="3" s="1"/>
  <c r="H13" i="1"/>
  <c r="H24" i="1"/>
  <c r="H23" i="1"/>
  <c r="H10" i="1"/>
  <c r="G24" i="1"/>
  <c r="G23" i="1"/>
  <c r="G13" i="1"/>
  <c r="G14" i="1" s="1"/>
  <c r="G10" i="1"/>
  <c r="F24" i="1"/>
  <c r="F23" i="1"/>
  <c r="D5" i="5" l="1"/>
  <c r="C5" i="5"/>
  <c r="G45" i="3"/>
  <c r="G29" i="3"/>
  <c r="G28" i="3" s="1"/>
  <c r="F45" i="3"/>
  <c r="F28" i="3" s="1"/>
  <c r="E10" i="3"/>
  <c r="F14" i="1" l="1"/>
  <c r="F13" i="1"/>
  <c r="F10" i="1"/>
</calcChain>
</file>

<file path=xl/sharedStrings.xml><?xml version="1.0" encoding="utf-8"?>
<sst xmlns="http://schemas.openxmlformats.org/spreadsheetml/2006/main" count="231" uniqueCount="113">
  <si>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</si>
  <si>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</si>
  <si>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</si>
  <si>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</si>
  <si>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</si>
  <si>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</si>
  <si>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</si>
  <si>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</si>
  <si>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</si>
  <si>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</si>
  <si>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</si>
  <si>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</si>
  <si>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</si>
  <si>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</si>
  <si>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</si>
  <si>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</si>
  <si>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</si>
  <si>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</si>
  <si>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</si>
  <si>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</si>
  <si>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</si>
  <si>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</si>
  <si>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</si>
  <si>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</si>
  <si>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</si>
  <si>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</si>
  <si>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</si>
  <si>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</si>
  <si>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</si>
  <si>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</si>
  <si>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</si>
  <si>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</si>
  <si>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</si>
  <si>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</si>
  <si>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</si>
  <si>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</si>
  <si>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</si>
  <si>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EUR/KN*</t>
  </si>
  <si>
    <t>Plan za 2023.</t>
  </si>
  <si>
    <t>Projekcija 
za 2024.</t>
  </si>
  <si>
    <t>Projekcija 
za 2025.</t>
  </si>
  <si>
    <t>Pomoći iz inozemstva i od subjekata unutar općeg proračuna</t>
  </si>
  <si>
    <t>…</t>
  </si>
  <si>
    <t>Ostale pomoći</t>
  </si>
  <si>
    <t>Ostali prihodi za posebne namjene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</si>
  <si>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</si>
  <si>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PRIJENOS SREDSTAVA IZ PRETHODNE GODINE</t>
  </si>
  <si>
    <t>PRIJENOS SREDSTAVA U SLJEDEĆU GODINU</t>
  </si>
  <si>
    <t xml:space="preserve"> Prihodi od prodaje proizvoda i robe te pruženih usluga i prihodi od donacija</t>
  </si>
  <si>
    <t>1 Opći prihodi i primici</t>
  </si>
  <si>
    <t>11 Opći prihodi i primici</t>
  </si>
  <si>
    <t>3 Vlastiti prihodi</t>
  </si>
  <si>
    <t>31 Vlastiti prihodi</t>
  </si>
  <si>
    <t>A1. PRIHODI POSLOVANJA I PRIHODI OD PRODAJE NEFINANCIJSKE IMOVINE</t>
  </si>
  <si>
    <t>FINANCIJSKI PLAN PRORAČUNSKOG KORISNIKA DRŽAVNOG PRORAČUNA
ZA 2023. I PROJEKCIJE ZA 2024. I 2025. GODINU</t>
  </si>
  <si>
    <t>A. SAŽETAK RAČUNA PRIHODA I RASHODA</t>
  </si>
  <si>
    <t>B. SAŽETAK RAČUNA FINANCIRANJA</t>
  </si>
  <si>
    <t>A2. RASHODI POSLOVANJA I RASHODI ZA NABAVU NEFINANCIJSKE IMOVINE</t>
  </si>
  <si>
    <t>A3. RASHODI PREMA IZVORIMA FINANCIRANJA</t>
  </si>
  <si>
    <t>UKUPNI PRIHODI</t>
  </si>
  <si>
    <t>A4. RASHODI PREMA FUNKCIJSKOJ KLASIFIKACIJI</t>
  </si>
  <si>
    <t>Fond solidarnosti Europske unije-potres ožujak 2020.</t>
  </si>
  <si>
    <t>Prihodi od imovine</t>
  </si>
  <si>
    <t>Prihodi iz nadležnog proračuna i od HZZO-a temeljem ugovornih obveza</t>
  </si>
  <si>
    <t>Kazne, upravne mjere i ostali prihodi</t>
  </si>
  <si>
    <t>Prihodi od upravnih i administrativnih pristojbi, pristojbi po posebnim propisima i naknada</t>
  </si>
  <si>
    <t>Financijski rashodi</t>
  </si>
  <si>
    <t>Naknade građanima i kućanstvima na temelju osiguranja i druge naknade</t>
  </si>
  <si>
    <t>Rashodi za nabavu proizvedene dugotrajne imovine</t>
  </si>
  <si>
    <t>Rashodi za nabavu plemenitih metala i ostalih pohranjenih vrijednosti</t>
  </si>
  <si>
    <t>Rashodi za dodatna ulaganja na nefinancijskoj imovini</t>
  </si>
  <si>
    <t>4 Prihodi za posebne namjene</t>
  </si>
  <si>
    <t xml:space="preserve">43 Ostali prihodi za posebne namjene </t>
  </si>
  <si>
    <t>5 Pomoći</t>
  </si>
  <si>
    <t xml:space="preserve">52 Ostale pomoći i darovnice </t>
  </si>
  <si>
    <t xml:space="preserve">57 Ostali programi EU </t>
  </si>
  <si>
    <t>08 Rekreacija, kultura i religija</t>
  </si>
  <si>
    <t>082 Službe kulture</t>
  </si>
  <si>
    <t>RAZDJEL 055</t>
  </si>
  <si>
    <t>MINISTARSTVO KULTURE I MEDIJA</t>
  </si>
  <si>
    <t>GLAVA 05535</t>
  </si>
  <si>
    <t>ARHIVI</t>
  </si>
  <si>
    <t>GLAVNI PROGRAM 3902</t>
  </si>
  <si>
    <t>ARHIVSKA DJELATNOST</t>
  </si>
  <si>
    <t>PROGRAM 040</t>
  </si>
  <si>
    <t>HRVATSKI DRŽAVNI ARHIV</t>
  </si>
  <si>
    <t>Aktivnost A56502818</t>
  </si>
  <si>
    <t>ARHIVI PROGRAMSKA DJELATNOST HDA</t>
  </si>
  <si>
    <t>Izvor financiranja 11</t>
  </si>
  <si>
    <t>Razred (rashod/izdatak) 3</t>
  </si>
  <si>
    <t>Skupina (rashod/izdatak) 32</t>
  </si>
  <si>
    <t>Razred (rashod/izdatak) 4</t>
  </si>
  <si>
    <t>Skupina (rashod/izdatak) 41</t>
  </si>
  <si>
    <t>Skupina (rashod/izdatak) 42</t>
  </si>
  <si>
    <t>Skupina (rashod/izdatak) 43</t>
  </si>
  <si>
    <t>Skupina (rashod/izdatak) 45</t>
  </si>
  <si>
    <t>Aktivnost A56502918</t>
  </si>
  <si>
    <t>ARHIVI PROGRAMSKA DJELATNOST OSTALI IZVORI HDA</t>
  </si>
  <si>
    <t>Izvor financiranja 52</t>
  </si>
  <si>
    <t>Pomoći gradova i županija</t>
  </si>
  <si>
    <t>Aktivnost A78300018</t>
  </si>
  <si>
    <t>ADMINISTRACIJA I UPRAVLJANJE HDA</t>
  </si>
  <si>
    <t>Skupina (rashod/izdatak) 34</t>
  </si>
  <si>
    <t>Skupina (rashod/izdatak) 31</t>
  </si>
  <si>
    <t>Aktivnost A78300118</t>
  </si>
  <si>
    <t>ADMINISTRACIJA I UPRAVLJANJE OSTALI IZVORI HDA</t>
  </si>
  <si>
    <t>Izvor financiranja 31</t>
  </si>
  <si>
    <t>Skupina (rashod/izdatak) 37</t>
  </si>
  <si>
    <t>Izvor financiranja 43</t>
  </si>
  <si>
    <t>Aktivnost A78300218</t>
  </si>
  <si>
    <t>SANACIJA ŠTETE OD POTRESA ARHIVI HDA</t>
  </si>
  <si>
    <t>Izvor financiranja 5761</t>
  </si>
  <si>
    <t>Fond solidarnosti EU-potres ožujak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</si>
</sst>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0" borderId="3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7" fillId="0" borderId="0" xfId="0" applyNumberFormat="1" applyFont="1" applyFill="1" applyBorder="1" applyAlignment="1" applyProtection="1">
      <alignment wrapText="1"/>
    </xf>
    <xf numFmtId="0" fontId="13" fillId="0" borderId="0" xfId="0" applyFont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4" fontId="6" fillId="0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/>
    <xf numFmtId="4" fontId="6" fillId="2" borderId="1" xfId="0" applyNumberFormat="1" applyFont="1" applyFill="1" applyBorder="1" applyAlignment="1" applyProtection="1">
      <alignment vertical="center" wrapText="1"/>
    </xf>
    <xf numFmtId="4" fontId="6" fillId="3" borderId="3" xfId="0" applyNumberFormat="1" applyFont="1" applyFill="1" applyBorder="1" applyAlignment="1"/>
    <xf numFmtId="4" fontId="6" fillId="0" borderId="3" xfId="0" applyNumberFormat="1" applyFont="1" applyFill="1" applyBorder="1" applyAlignment="1" applyProtection="1">
      <alignment horizontal="right" wrapText="1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2" borderId="3" xfId="0" applyNumberFormat="1" applyFont="1" applyFill="1" applyBorder="1" applyAlignment="1" applyProtection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2" borderId="3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0" fillId="0" borderId="0" xfId="0" applyNumberFormat="1"/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4" xfId="0" quotePrefix="1" applyFont="1" applyBorder="1" applyAlignment="1">
      <alignment horizontal="left" wrapText="1"/>
    </xf>
    <xf numFmtId="0" fontId="15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 indent="6"/>
    </xf>
    <xf numFmtId="0" fontId="3" fillId="2" borderId="2" xfId="0" applyNumberFormat="1" applyFont="1" applyFill="1" applyBorder="1" applyAlignment="1" applyProtection="1">
      <alignment horizontal="left" vertical="center" wrapText="1" indent="6"/>
    </xf>
    <xf numFmtId="0" fontId="3" fillId="2" borderId="4" xfId="0" applyNumberFormat="1" applyFont="1" applyFill="1" applyBorder="1" applyAlignment="1" applyProtection="1">
      <alignment horizontal="left" vertical="center" wrapText="1" indent="6"/>
    </xf>
    <xf numFmtId="0" fontId="3" fillId="2" borderId="1" xfId="0" applyNumberFormat="1" applyFont="1" applyFill="1" applyBorder="1" applyAlignment="1" applyProtection="1">
      <alignment horizontal="left" vertical="center" wrapText="1" indent="7"/>
    </xf>
    <xf numFmtId="0" fontId="3" fillId="2" borderId="2" xfId="0" applyNumberFormat="1" applyFont="1" applyFill="1" applyBorder="1" applyAlignment="1" applyProtection="1">
      <alignment horizontal="left" vertical="center" wrapText="1" indent="7"/>
    </xf>
    <xf numFmtId="0" fontId="3" fillId="2" borderId="4" xfId="0" applyNumberFormat="1" applyFont="1" applyFill="1" applyBorder="1" applyAlignment="1" applyProtection="1">
      <alignment horizontal="left" vertical="center" wrapText="1" indent="7"/>
    </xf>
    <xf numFmtId="0" fontId="3" fillId="2" borderId="1" xfId="0" applyNumberFormat="1" applyFont="1" applyFill="1" applyBorder="1" applyAlignment="1" applyProtection="1">
      <alignment horizontal="left" vertical="center" wrapText="1" indent="5"/>
    </xf>
    <xf numFmtId="0" fontId="3" fillId="2" borderId="2" xfId="0" applyNumberFormat="1" applyFont="1" applyFill="1" applyBorder="1" applyAlignment="1" applyProtection="1">
      <alignment horizontal="left" vertical="center" wrapText="1" indent="5"/>
    </xf>
    <xf numFmtId="0" fontId="3" fillId="2" borderId="4" xfId="0" applyNumberFormat="1" applyFont="1" applyFill="1" applyBorder="1" applyAlignment="1" applyProtection="1">
      <alignment horizontal="left" vertical="center" wrapText="1" indent="5"/>
    </xf>
    <xf numFmtId="0" fontId="6" fillId="2" borderId="1" xfId="0" applyNumberFormat="1" applyFont="1" applyFill="1" applyBorder="1" applyAlignment="1" applyProtection="1">
      <alignment horizontal="left" vertical="center" wrapText="1" indent="3"/>
    </xf>
    <xf numFmtId="0" fontId="6" fillId="2" borderId="2" xfId="0" applyNumberFormat="1" applyFont="1" applyFill="1" applyBorder="1" applyAlignment="1" applyProtection="1">
      <alignment horizontal="left" vertical="center" wrapText="1" indent="3"/>
    </xf>
    <xf numFmtId="0" fontId="6" fillId="2" borderId="4" xfId="0" applyNumberFormat="1" applyFont="1" applyFill="1" applyBorder="1" applyAlignment="1" applyProtection="1">
      <alignment horizontal="left" vertical="center" wrapText="1" indent="3"/>
    </xf>
    <xf numFmtId="0" fontId="6" fillId="2" borderId="1" xfId="0" applyNumberFormat="1" applyFont="1" applyFill="1" applyBorder="1" applyAlignment="1" applyProtection="1">
      <alignment horizontal="left" vertical="center" wrapText="1" indent="4"/>
    </xf>
    <xf numFmtId="0" fontId="6" fillId="2" borderId="2" xfId="0" applyNumberFormat="1" applyFont="1" applyFill="1" applyBorder="1" applyAlignment="1" applyProtection="1">
      <alignment horizontal="left" vertical="center" wrapText="1" indent="4"/>
    </xf>
    <xf numFmtId="0" fontId="6" fillId="2" borderId="4" xfId="0" applyNumberFormat="1" applyFont="1" applyFill="1" applyBorder="1" applyAlignment="1" applyProtection="1">
      <alignment horizontal="left" vertical="center" wrapText="1" indent="4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2"/>
    </xf>
    <xf numFmtId="0" fontId="6" fillId="2" borderId="2" xfId="0" applyNumberFormat="1" applyFont="1" applyFill="1" applyBorder="1" applyAlignment="1" applyProtection="1">
      <alignment horizontal="left" vertical="center" wrapText="1" indent="2"/>
    </xf>
    <xf numFmtId="0" fontId="6" fillId="2" borderId="4" xfId="0" applyNumberFormat="1" applyFont="1" applyFill="1" applyBorder="1" applyAlignment="1" applyProtection="1">
      <alignment horizontal="left" vertical="center" wrapText="1" indent="2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2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activeCell="H10" sqref="H10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78" t="s">
        <v>54</v>
      </c>
      <c r="B1" s="78"/>
      <c r="C1" s="78"/>
      <c r="D1" s="78"/>
      <c r="E1" s="78"/>
      <c r="F1" s="78"/>
      <c r="G1" s="78"/>
      <c r="H1" s="78"/>
      <c r="I1" s="49"/>
      <c r="J1" s="49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customHeight="1" x14ac:dyDescent="0.25">
      <c r="A3" s="78" t="s">
        <v>29</v>
      </c>
      <c r="B3" s="78"/>
      <c r="C3" s="78"/>
      <c r="D3" s="78"/>
      <c r="E3" s="78"/>
      <c r="F3" s="78"/>
      <c r="G3" s="78"/>
      <c r="H3" s="78"/>
      <c r="I3" s="46"/>
      <c r="J3" s="46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78" t="s">
        <v>55</v>
      </c>
      <c r="B5" s="78"/>
      <c r="C5" s="78"/>
      <c r="D5" s="78"/>
      <c r="E5" s="78"/>
      <c r="F5" s="78"/>
      <c r="G5" s="78"/>
      <c r="H5" s="78"/>
      <c r="I5" s="45"/>
      <c r="J5" s="45"/>
    </row>
    <row r="6" spans="1:10" ht="18" x14ac:dyDescent="0.25">
      <c r="A6" s="1"/>
      <c r="B6" s="2"/>
      <c r="C6" s="2"/>
      <c r="D6" s="2"/>
      <c r="E6" s="7"/>
      <c r="F6" s="8"/>
      <c r="G6" s="8"/>
      <c r="H6" s="38" t="s">
        <v>37</v>
      </c>
    </row>
    <row r="7" spans="1:10" ht="25.5" x14ac:dyDescent="0.25">
      <c r="A7" s="33"/>
      <c r="B7" s="34"/>
      <c r="C7" s="34"/>
      <c r="D7" s="35"/>
      <c r="E7" s="36"/>
      <c r="F7" s="4" t="s">
        <v>38</v>
      </c>
      <c r="G7" s="4" t="s">
        <v>39</v>
      </c>
      <c r="H7" s="4" t="s">
        <v>40</v>
      </c>
    </row>
    <row r="8" spans="1:10" x14ac:dyDescent="0.25">
      <c r="A8" s="79" t="s">
        <v>1</v>
      </c>
      <c r="B8" s="73"/>
      <c r="C8" s="73"/>
      <c r="D8" s="73"/>
      <c r="E8" s="85"/>
      <c r="F8" s="50">
        <v>9265555.1699999999</v>
      </c>
      <c r="G8" s="50">
        <v>4925891.17</v>
      </c>
      <c r="H8" s="50">
        <v>4939233.92</v>
      </c>
    </row>
    <row r="9" spans="1:10" x14ac:dyDescent="0.25">
      <c r="A9" s="88" t="s">
        <v>2</v>
      </c>
      <c r="B9" s="85"/>
      <c r="C9" s="85"/>
      <c r="D9" s="85"/>
      <c r="E9" s="85"/>
      <c r="F9" s="50"/>
      <c r="G9" s="50"/>
      <c r="H9" s="50"/>
    </row>
    <row r="10" spans="1:10" x14ac:dyDescent="0.25">
      <c r="A10" s="86" t="s">
        <v>0</v>
      </c>
      <c r="B10" s="83"/>
      <c r="C10" s="83"/>
      <c r="D10" s="83"/>
      <c r="E10" s="87"/>
      <c r="F10" s="51">
        <f>+F9+F8</f>
        <v>9265555.1699999999</v>
      </c>
      <c r="G10" s="51">
        <f>+G9+G8</f>
        <v>4925891.17</v>
      </c>
      <c r="H10" s="51">
        <f>+H9+H8</f>
        <v>4939233.92</v>
      </c>
    </row>
    <row r="11" spans="1:10" x14ac:dyDescent="0.25">
      <c r="A11" s="72" t="s">
        <v>4</v>
      </c>
      <c r="B11" s="73"/>
      <c r="C11" s="73"/>
      <c r="D11" s="73"/>
      <c r="E11" s="73"/>
      <c r="F11" s="50">
        <v>4562157.47</v>
      </c>
      <c r="G11" s="50">
        <v>4382656.72</v>
      </c>
      <c r="H11" s="57">
        <v>4395999.47</v>
      </c>
    </row>
    <row r="12" spans="1:10" x14ac:dyDescent="0.25">
      <c r="A12" s="84" t="s">
        <v>5</v>
      </c>
      <c r="B12" s="85"/>
      <c r="C12" s="85"/>
      <c r="D12" s="85"/>
      <c r="E12" s="85"/>
      <c r="F12" s="52">
        <v>4637036.29</v>
      </c>
      <c r="G12" s="52">
        <v>543234.44999999995</v>
      </c>
      <c r="H12" s="57">
        <v>543234.44999999995</v>
      </c>
    </row>
    <row r="13" spans="1:10" x14ac:dyDescent="0.25">
      <c r="A13" s="39" t="s">
        <v>3</v>
      </c>
      <c r="B13" s="40"/>
      <c r="C13" s="40"/>
      <c r="D13" s="40"/>
      <c r="E13" s="40"/>
      <c r="F13" s="51">
        <f>+F12+F11</f>
        <v>9199193.7599999998</v>
      </c>
      <c r="G13" s="51">
        <f>+G12+G11</f>
        <v>4925891.17</v>
      </c>
      <c r="H13" s="51">
        <f>+H12+H11</f>
        <v>4939233.92</v>
      </c>
    </row>
    <row r="14" spans="1:10" x14ac:dyDescent="0.25">
      <c r="A14" s="82" t="s">
        <v>6</v>
      </c>
      <c r="B14" s="83"/>
      <c r="C14" s="83"/>
      <c r="D14" s="83"/>
      <c r="E14" s="83"/>
      <c r="F14" s="53">
        <f>+F8-F13</f>
        <v>66361.410000000149</v>
      </c>
      <c r="G14" s="53">
        <f>+G8-G13</f>
        <v>0</v>
      </c>
      <c r="H14" s="53"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78" t="s">
        <v>56</v>
      </c>
      <c r="B16" s="78"/>
      <c r="C16" s="78"/>
      <c r="D16" s="78"/>
      <c r="E16" s="78"/>
      <c r="F16" s="78"/>
      <c r="G16" s="78"/>
      <c r="H16" s="78"/>
      <c r="I16" s="45"/>
      <c r="J16" s="45"/>
    </row>
    <row r="17" spans="1:10" ht="18" x14ac:dyDescent="0.25">
      <c r="A17" s="27"/>
      <c r="B17" s="25"/>
      <c r="C17" s="25"/>
      <c r="D17" s="25"/>
      <c r="E17" s="25"/>
      <c r="F17" s="26"/>
      <c r="G17" s="26"/>
      <c r="H17" s="26"/>
    </row>
    <row r="18" spans="1:10" ht="25.5" x14ac:dyDescent="0.25">
      <c r="A18" s="33"/>
      <c r="B18" s="34"/>
      <c r="C18" s="34"/>
      <c r="D18" s="35"/>
      <c r="E18" s="36"/>
      <c r="F18" s="4" t="s">
        <v>38</v>
      </c>
      <c r="G18" s="4" t="s">
        <v>39</v>
      </c>
      <c r="H18" s="4" t="s">
        <v>40</v>
      </c>
    </row>
    <row r="19" spans="1:10" ht="15.75" customHeight="1" x14ac:dyDescent="0.25">
      <c r="A19" s="79" t="s">
        <v>7</v>
      </c>
      <c r="B19" s="80"/>
      <c r="C19" s="80"/>
      <c r="D19" s="80"/>
      <c r="E19" s="81"/>
      <c r="F19" s="54"/>
      <c r="G19" s="37"/>
      <c r="H19" s="54"/>
    </row>
    <row r="20" spans="1:10" x14ac:dyDescent="0.25">
      <c r="A20" s="79" t="s">
        <v>8</v>
      </c>
      <c r="B20" s="73"/>
      <c r="C20" s="73"/>
      <c r="D20" s="73"/>
      <c r="E20" s="73"/>
      <c r="F20" s="54"/>
      <c r="G20" s="37"/>
      <c r="H20" s="54"/>
    </row>
    <row r="21" spans="1:10" x14ac:dyDescent="0.25">
      <c r="A21" s="74" t="s">
        <v>46</v>
      </c>
      <c r="B21" s="75"/>
      <c r="C21" s="75"/>
      <c r="D21" s="75"/>
      <c r="E21" s="76"/>
      <c r="F21" s="55">
        <v>26544.560000000001</v>
      </c>
      <c r="G21" s="58">
        <v>92905.97</v>
      </c>
      <c r="H21" s="59">
        <v>92905.97</v>
      </c>
    </row>
    <row r="22" spans="1:10" x14ac:dyDescent="0.25">
      <c r="A22" s="74" t="s">
        <v>47</v>
      </c>
      <c r="B22" s="75"/>
      <c r="C22" s="75"/>
      <c r="D22" s="75"/>
      <c r="E22" s="76"/>
      <c r="F22" s="55">
        <v>-92905.97</v>
      </c>
      <c r="G22" s="58">
        <v>-92905.97</v>
      </c>
      <c r="H22" s="59">
        <v>-92905.97</v>
      </c>
    </row>
    <row r="23" spans="1:10" x14ac:dyDescent="0.25">
      <c r="A23" s="82" t="s">
        <v>9</v>
      </c>
      <c r="B23" s="83"/>
      <c r="C23" s="83"/>
      <c r="D23" s="83"/>
      <c r="E23" s="83"/>
      <c r="F23" s="56">
        <f>+F21+F22</f>
        <v>-66361.41</v>
      </c>
      <c r="G23" s="51">
        <f>+G21+G22</f>
        <v>0</v>
      </c>
      <c r="H23" s="56">
        <f>+H21+H22</f>
        <v>0</v>
      </c>
    </row>
    <row r="24" spans="1:10" x14ac:dyDescent="0.25">
      <c r="A24" s="72" t="s">
        <v>10</v>
      </c>
      <c r="B24" s="73"/>
      <c r="C24" s="73"/>
      <c r="D24" s="73"/>
      <c r="E24" s="73"/>
      <c r="F24" s="54">
        <f>+F14+F23</f>
        <v>1.4551915228366852E-10</v>
      </c>
      <c r="G24" s="52">
        <f>+G14+G23</f>
        <v>0</v>
      </c>
      <c r="H24" s="54">
        <f>+H14+H23</f>
        <v>0</v>
      </c>
    </row>
    <row r="25" spans="1:10" ht="11.25" customHeight="1" x14ac:dyDescent="0.25">
      <c r="A25" s="20"/>
      <c r="B25" s="21"/>
      <c r="C25" s="21"/>
      <c r="D25" s="21"/>
      <c r="E25" s="21"/>
      <c r="F25" s="22"/>
      <c r="G25" s="22"/>
      <c r="H25" s="22"/>
      <c r="I25" s="22"/>
      <c r="J25" s="22"/>
    </row>
    <row r="26" spans="1:10" ht="29.25" customHeight="1" x14ac:dyDescent="0.25">
      <c r="A26" s="77" t="s">
        <v>45</v>
      </c>
      <c r="B26" s="77"/>
      <c r="C26" s="77"/>
      <c r="D26" s="77"/>
      <c r="E26" s="77"/>
      <c r="F26" s="77"/>
      <c r="G26" s="77"/>
      <c r="H26" s="77"/>
      <c r="I26" s="47"/>
      <c r="J26" s="47"/>
    </row>
    <row r="27" spans="1:10" ht="8.25" customHeight="1" x14ac:dyDescent="0.25"/>
    <row r="28" spans="1:10" ht="9" customHeight="1" x14ac:dyDescent="0.25"/>
  </sheetData>
  <mergeCells count="17">
    <mergeCell ref="A1:H1"/>
    <mergeCell ref="A3:H3"/>
    <mergeCell ref="A5:H5"/>
    <mergeCell ref="A12:E12"/>
    <mergeCell ref="A14:E14"/>
    <mergeCell ref="A11:E11"/>
    <mergeCell ref="A10:E10"/>
    <mergeCell ref="A8:E8"/>
    <mergeCell ref="A9:E9"/>
    <mergeCell ref="A24:E24"/>
    <mergeCell ref="A21:E21"/>
    <mergeCell ref="A22:E22"/>
    <mergeCell ref="A26:H26"/>
    <mergeCell ref="A16:H16"/>
    <mergeCell ref="A19:E19"/>
    <mergeCell ref="A20:E20"/>
    <mergeCell ref="A23:E23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topLeftCell="A22" workbookViewId="0">
      <selection activeCell="F31" sqref="F3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4.7109375" customWidth="1"/>
    <col min="5" max="9" width="25.28515625" customWidth="1"/>
  </cols>
  <sheetData>
    <row r="1" spans="1:9" ht="18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78" t="s">
        <v>29</v>
      </c>
      <c r="B2" s="78"/>
      <c r="C2" s="78"/>
      <c r="D2" s="78"/>
      <c r="E2" s="78"/>
      <c r="F2" s="78"/>
      <c r="G2" s="78"/>
      <c r="H2" s="46"/>
      <c r="I2" s="46"/>
    </row>
    <row r="3" spans="1:9" ht="18" x14ac:dyDescent="0.25">
      <c r="A3" s="5"/>
      <c r="B3" s="5"/>
      <c r="C3" s="5"/>
      <c r="D3" s="5"/>
      <c r="E3" s="5"/>
      <c r="F3" s="5"/>
      <c r="G3" s="5"/>
      <c r="H3" s="6"/>
      <c r="I3" s="6"/>
    </row>
    <row r="4" spans="1:9" ht="15.75" x14ac:dyDescent="0.25">
      <c r="A4" s="78" t="s">
        <v>12</v>
      </c>
      <c r="B4" s="78"/>
      <c r="C4" s="78"/>
      <c r="D4" s="78"/>
      <c r="E4" s="78"/>
      <c r="F4" s="78"/>
      <c r="G4" s="78"/>
      <c r="H4" s="45"/>
      <c r="I4" s="45"/>
    </row>
    <row r="5" spans="1:9" ht="18" x14ac:dyDescent="0.25">
      <c r="A5" s="5"/>
      <c r="B5" s="5"/>
      <c r="C5" s="5"/>
      <c r="D5" s="5"/>
      <c r="E5" s="5"/>
      <c r="F5" s="5"/>
      <c r="G5" s="5"/>
      <c r="H5" s="6"/>
      <c r="I5" s="6"/>
    </row>
    <row r="6" spans="1:9" ht="15.75" x14ac:dyDescent="0.25">
      <c r="A6" s="78" t="s">
        <v>53</v>
      </c>
      <c r="B6" s="78"/>
      <c r="C6" s="78"/>
      <c r="D6" s="78"/>
      <c r="E6" s="78"/>
      <c r="F6" s="78"/>
      <c r="G6" s="78"/>
      <c r="H6" s="48"/>
      <c r="I6" s="48"/>
    </row>
    <row r="7" spans="1:9" ht="18" x14ac:dyDescent="0.25">
      <c r="A7" s="5"/>
      <c r="B7" s="5"/>
      <c r="C7" s="5"/>
      <c r="D7" s="5"/>
      <c r="E7" s="5"/>
      <c r="F7" s="5"/>
      <c r="G7" s="5"/>
      <c r="H7" s="6"/>
      <c r="I7" s="6"/>
    </row>
    <row r="8" spans="1:9" ht="25.5" x14ac:dyDescent="0.25">
      <c r="A8" s="24" t="s">
        <v>13</v>
      </c>
      <c r="B8" s="23" t="s">
        <v>14</v>
      </c>
      <c r="C8" s="23" t="s">
        <v>15</v>
      </c>
      <c r="D8" s="23" t="s">
        <v>11</v>
      </c>
      <c r="E8" s="24" t="s">
        <v>38</v>
      </c>
      <c r="F8" s="24" t="s">
        <v>39</v>
      </c>
      <c r="G8" s="24" t="s">
        <v>40</v>
      </c>
    </row>
    <row r="9" spans="1:9" x14ac:dyDescent="0.25">
      <c r="A9" s="12"/>
      <c r="B9" s="12"/>
      <c r="C9" s="12"/>
      <c r="D9" s="12" t="s">
        <v>59</v>
      </c>
      <c r="E9" s="62">
        <f>+E10</f>
        <v>9265555.1699999981</v>
      </c>
      <c r="F9" s="62">
        <f t="shared" ref="F9:G9" si="0">+F10</f>
        <v>4925891.1700000009</v>
      </c>
      <c r="G9" s="62">
        <f t="shared" si="0"/>
        <v>4939233.9200000009</v>
      </c>
    </row>
    <row r="10" spans="1:9" x14ac:dyDescent="0.25">
      <c r="A10" s="12">
        <v>6</v>
      </c>
      <c r="B10" s="12"/>
      <c r="C10" s="12"/>
      <c r="D10" s="12" t="s">
        <v>16</v>
      </c>
      <c r="E10" s="62">
        <f>+E12+E13+E15+E17+E19+E21+E23</f>
        <v>9265555.1699999981</v>
      </c>
      <c r="F10" s="62">
        <f t="shared" ref="F10:G10" si="1">+F12+F13+F15+F17+F19+F21+F23</f>
        <v>4925891.1700000009</v>
      </c>
      <c r="G10" s="62">
        <f t="shared" si="1"/>
        <v>4939233.9200000009</v>
      </c>
    </row>
    <row r="11" spans="1:9" ht="25.5" x14ac:dyDescent="0.25">
      <c r="A11" s="12"/>
      <c r="B11" s="17">
        <v>63</v>
      </c>
      <c r="C11" s="17"/>
      <c r="D11" s="17" t="s">
        <v>41</v>
      </c>
      <c r="E11" s="60">
        <f>+E12+E13</f>
        <v>4337690.75</v>
      </c>
      <c r="F11" s="60">
        <f t="shared" ref="F11:G11" si="2">+F12+F13</f>
        <v>155259.79999999999</v>
      </c>
      <c r="G11" s="60">
        <f t="shared" si="2"/>
        <v>155259.79999999999</v>
      </c>
    </row>
    <row r="12" spans="1:9" x14ac:dyDescent="0.25">
      <c r="A12" s="13"/>
      <c r="B12" s="13"/>
      <c r="C12" s="14">
        <v>52</v>
      </c>
      <c r="D12" s="14" t="s">
        <v>43</v>
      </c>
      <c r="E12" s="60">
        <v>217078.9</v>
      </c>
      <c r="F12" s="60">
        <v>155259.79999999999</v>
      </c>
      <c r="G12" s="60">
        <v>155259.79999999999</v>
      </c>
    </row>
    <row r="13" spans="1:9" x14ac:dyDescent="0.25">
      <c r="A13" s="13"/>
      <c r="B13" s="13"/>
      <c r="C13" s="14">
        <v>5761</v>
      </c>
      <c r="D13" s="14" t="s">
        <v>61</v>
      </c>
      <c r="E13" s="60">
        <v>4120611.85</v>
      </c>
      <c r="F13" s="60"/>
      <c r="G13" s="60"/>
    </row>
    <row r="14" spans="1:9" x14ac:dyDescent="0.25">
      <c r="A14" s="13"/>
      <c r="B14" s="13">
        <v>64</v>
      </c>
      <c r="C14" s="14"/>
      <c r="D14" s="14" t="s">
        <v>62</v>
      </c>
      <c r="E14" s="60">
        <f>+E15</f>
        <v>145.99</v>
      </c>
      <c r="F14" s="60">
        <f t="shared" ref="F14:G14" si="3">+F15</f>
        <v>146</v>
      </c>
      <c r="G14" s="60">
        <f t="shared" si="3"/>
        <v>146</v>
      </c>
    </row>
    <row r="15" spans="1:9" x14ac:dyDescent="0.25">
      <c r="A15" s="13"/>
      <c r="B15" s="13"/>
      <c r="C15" s="14">
        <v>31</v>
      </c>
      <c r="D15" s="17" t="s">
        <v>36</v>
      </c>
      <c r="E15" s="60">
        <v>145.99</v>
      </c>
      <c r="F15" s="60">
        <v>146</v>
      </c>
      <c r="G15" s="60">
        <v>146</v>
      </c>
    </row>
    <row r="16" spans="1:9" ht="25.5" x14ac:dyDescent="0.25">
      <c r="A16" s="13"/>
      <c r="B16" s="13">
        <v>65</v>
      </c>
      <c r="C16" s="14"/>
      <c r="D16" s="17" t="s">
        <v>65</v>
      </c>
      <c r="E16" s="60">
        <f>+E17</f>
        <v>33180.699999999997</v>
      </c>
      <c r="F16" s="60">
        <f t="shared" ref="F16:G16" si="4">+F17</f>
        <v>33180.699999999997</v>
      </c>
      <c r="G16" s="60">
        <f t="shared" si="4"/>
        <v>33180.699999999997</v>
      </c>
    </row>
    <row r="17" spans="1:9" x14ac:dyDescent="0.25">
      <c r="A17" s="13"/>
      <c r="B17" s="13"/>
      <c r="C17" s="14">
        <v>43</v>
      </c>
      <c r="D17" s="17"/>
      <c r="E17" s="60">
        <v>33180.699999999997</v>
      </c>
      <c r="F17" s="60">
        <v>33180.699999999997</v>
      </c>
      <c r="G17" s="60">
        <v>33180.699999999997</v>
      </c>
    </row>
    <row r="18" spans="1:9" ht="25.5" x14ac:dyDescent="0.25">
      <c r="A18" s="13"/>
      <c r="B18" s="13">
        <v>66</v>
      </c>
      <c r="C18" s="14"/>
      <c r="D18" s="17" t="s">
        <v>48</v>
      </c>
      <c r="E18" s="60">
        <f>+E19</f>
        <v>238091.43</v>
      </c>
      <c r="F18" s="60">
        <f t="shared" ref="F18:G18" si="5">+F19</f>
        <v>238091.45</v>
      </c>
      <c r="G18" s="60">
        <f t="shared" si="5"/>
        <v>238091.45</v>
      </c>
    </row>
    <row r="19" spans="1:9" x14ac:dyDescent="0.25">
      <c r="A19" s="13"/>
      <c r="B19" s="30"/>
      <c r="C19" s="14">
        <v>31</v>
      </c>
      <c r="D19" s="17" t="s">
        <v>36</v>
      </c>
      <c r="E19" s="60">
        <f>6636.12+231455.31</f>
        <v>238091.43</v>
      </c>
      <c r="F19" s="60">
        <v>238091.45</v>
      </c>
      <c r="G19" s="60">
        <v>238091.45</v>
      </c>
    </row>
    <row r="20" spans="1:9" ht="25.5" x14ac:dyDescent="0.25">
      <c r="A20" s="13"/>
      <c r="B20" s="13">
        <v>67</v>
      </c>
      <c r="C20" s="14"/>
      <c r="D20" s="17" t="s">
        <v>63</v>
      </c>
      <c r="E20" s="60">
        <f>+E21</f>
        <v>4655782.6899999995</v>
      </c>
      <c r="F20" s="60">
        <f t="shared" ref="F20:G20" si="6">+F21</f>
        <v>4498549.6100000003</v>
      </c>
      <c r="G20" s="60">
        <f t="shared" si="6"/>
        <v>4511892.3600000003</v>
      </c>
    </row>
    <row r="21" spans="1:9" x14ac:dyDescent="0.25">
      <c r="A21" s="13"/>
      <c r="B21" s="13"/>
      <c r="C21" s="14">
        <v>11</v>
      </c>
      <c r="D21" s="14" t="s">
        <v>17</v>
      </c>
      <c r="E21" s="60">
        <f>551712.14+4104070.55</f>
        <v>4655782.6899999995</v>
      </c>
      <c r="F21" s="60">
        <v>4498549.6100000003</v>
      </c>
      <c r="G21" s="60">
        <v>4511892.3600000003</v>
      </c>
    </row>
    <row r="22" spans="1:9" x14ac:dyDescent="0.25">
      <c r="A22" s="13"/>
      <c r="B22" s="13">
        <v>68</v>
      </c>
      <c r="C22" s="14"/>
      <c r="D22" s="14" t="s">
        <v>64</v>
      </c>
      <c r="E22" s="60">
        <f>+E23</f>
        <v>663.61</v>
      </c>
      <c r="F22" s="60">
        <f t="shared" ref="F22:G22" si="7">+F23</f>
        <v>663.61</v>
      </c>
      <c r="G22" s="60">
        <f t="shared" si="7"/>
        <v>663.61</v>
      </c>
    </row>
    <row r="23" spans="1:9" x14ac:dyDescent="0.25">
      <c r="A23" s="13"/>
      <c r="B23" s="13"/>
      <c r="C23" s="14">
        <v>31</v>
      </c>
      <c r="D23" s="17" t="s">
        <v>36</v>
      </c>
      <c r="E23" s="60">
        <v>663.61</v>
      </c>
      <c r="F23" s="60">
        <v>663.61</v>
      </c>
      <c r="G23" s="60">
        <v>663.61</v>
      </c>
    </row>
    <row r="25" spans="1:9" ht="15.75" x14ac:dyDescent="0.25">
      <c r="A25" s="78" t="s">
        <v>57</v>
      </c>
      <c r="B25" s="78"/>
      <c r="C25" s="78"/>
      <c r="D25" s="78"/>
      <c r="E25" s="78"/>
      <c r="F25" s="78"/>
      <c r="G25" s="78"/>
      <c r="H25" s="48"/>
      <c r="I25" s="48"/>
    </row>
    <row r="26" spans="1:9" ht="18" x14ac:dyDescent="0.25">
      <c r="A26" s="5"/>
      <c r="B26" s="5"/>
      <c r="C26" s="5"/>
      <c r="D26" s="5"/>
      <c r="E26" s="5"/>
      <c r="F26" s="5"/>
      <c r="G26" s="5"/>
      <c r="H26" s="6"/>
      <c r="I26" s="6"/>
    </row>
    <row r="27" spans="1:9" ht="25.5" x14ac:dyDescent="0.25">
      <c r="A27" s="24" t="s">
        <v>13</v>
      </c>
      <c r="B27" s="23" t="s">
        <v>14</v>
      </c>
      <c r="C27" s="23" t="s">
        <v>15</v>
      </c>
      <c r="D27" s="23" t="s">
        <v>18</v>
      </c>
      <c r="E27" s="24" t="s">
        <v>38</v>
      </c>
      <c r="F27" s="24" t="s">
        <v>39</v>
      </c>
      <c r="G27" s="24" t="s">
        <v>40</v>
      </c>
    </row>
    <row r="28" spans="1:9" x14ac:dyDescent="0.25">
      <c r="A28" s="12"/>
      <c r="B28" s="12"/>
      <c r="C28" s="12"/>
      <c r="D28" s="12" t="s">
        <v>24</v>
      </c>
      <c r="E28" s="60">
        <f>+E29+E45</f>
        <v>9199193.7600000016</v>
      </c>
      <c r="F28" s="60">
        <f>+F29+F45</f>
        <v>4925891.17</v>
      </c>
      <c r="G28" s="60">
        <f>+G29+G45</f>
        <v>4939233.92</v>
      </c>
    </row>
    <row r="29" spans="1:9" x14ac:dyDescent="0.25">
      <c r="A29" s="12">
        <v>3</v>
      </c>
      <c r="B29" s="12"/>
      <c r="C29" s="12"/>
      <c r="D29" s="12" t="s">
        <v>19</v>
      </c>
      <c r="E29" s="62">
        <f>+E30+E35+E40+E43</f>
        <v>4562157.4700000007</v>
      </c>
      <c r="F29" s="62">
        <f>+F30+F35+F40+F43</f>
        <v>4382656.72</v>
      </c>
      <c r="G29" s="62">
        <f>+G30+G35+G40+G43</f>
        <v>4395999.47</v>
      </c>
    </row>
    <row r="30" spans="1:9" x14ac:dyDescent="0.25">
      <c r="A30" s="12"/>
      <c r="B30" s="17">
        <v>31</v>
      </c>
      <c r="C30" s="17"/>
      <c r="D30" s="17" t="s">
        <v>20</v>
      </c>
      <c r="E30" s="63">
        <f>+E31+E32+E33+E34</f>
        <v>3327202.12</v>
      </c>
      <c r="F30" s="63">
        <f>+F31+F32+F33+F34</f>
        <v>3183241.36</v>
      </c>
      <c r="G30" s="63">
        <f>+G31+G32+G33+G34</f>
        <v>3196584.11</v>
      </c>
    </row>
    <row r="31" spans="1:9" x14ac:dyDescent="0.25">
      <c r="A31" s="13"/>
      <c r="B31" s="13"/>
      <c r="C31" s="14">
        <v>11</v>
      </c>
      <c r="D31" s="14" t="s">
        <v>17</v>
      </c>
      <c r="E31" s="60">
        <v>3267478.85</v>
      </c>
      <c r="F31" s="60">
        <v>3110245.81</v>
      </c>
      <c r="G31" s="60">
        <v>3123588.56</v>
      </c>
    </row>
    <row r="32" spans="1:9" x14ac:dyDescent="0.25">
      <c r="A32" s="13"/>
      <c r="B32" s="13"/>
      <c r="C32" s="14">
        <v>31</v>
      </c>
      <c r="D32" s="17" t="s">
        <v>36</v>
      </c>
      <c r="E32" s="60">
        <v>36432.410000000003</v>
      </c>
      <c r="F32" s="60">
        <v>49704.69</v>
      </c>
      <c r="G32" s="60">
        <v>49704.69</v>
      </c>
    </row>
    <row r="33" spans="1:9" x14ac:dyDescent="0.25">
      <c r="A33" s="13"/>
      <c r="B33" s="13"/>
      <c r="C33" s="14">
        <v>43</v>
      </c>
      <c r="D33" s="19" t="s">
        <v>44</v>
      </c>
      <c r="E33" s="60">
        <v>11945.05</v>
      </c>
      <c r="F33" s="60">
        <v>11945.05</v>
      </c>
      <c r="G33" s="60">
        <v>11945.05</v>
      </c>
    </row>
    <row r="34" spans="1:9" x14ac:dyDescent="0.25">
      <c r="A34" s="13"/>
      <c r="B34" s="13"/>
      <c r="C34" s="14">
        <v>52</v>
      </c>
      <c r="D34" s="14" t="s">
        <v>43</v>
      </c>
      <c r="E34" s="60">
        <v>11345.81</v>
      </c>
      <c r="F34" s="60">
        <v>11345.81</v>
      </c>
      <c r="G34" s="60">
        <v>11345.81</v>
      </c>
    </row>
    <row r="35" spans="1:9" x14ac:dyDescent="0.25">
      <c r="A35" s="13"/>
      <c r="B35" s="13">
        <v>32</v>
      </c>
      <c r="C35" s="14"/>
      <c r="D35" s="13" t="s">
        <v>32</v>
      </c>
      <c r="E35" s="60">
        <f>+E36+E37+E38+E39</f>
        <v>1228451.94</v>
      </c>
      <c r="F35" s="60">
        <f>+F36+F37+F38+F39</f>
        <v>1191717.44</v>
      </c>
      <c r="G35" s="60">
        <f>+G36+G37+G38+G39</f>
        <v>1191717.44</v>
      </c>
    </row>
    <row r="36" spans="1:9" x14ac:dyDescent="0.25">
      <c r="A36" s="13"/>
      <c r="B36" s="13"/>
      <c r="C36" s="14">
        <v>11</v>
      </c>
      <c r="D36" s="14" t="s">
        <v>17</v>
      </c>
      <c r="E36" s="60">
        <v>1013295.54</v>
      </c>
      <c r="F36" s="60">
        <v>1013428.23</v>
      </c>
      <c r="G36" s="60">
        <v>1013428.23</v>
      </c>
    </row>
    <row r="37" spans="1:9" x14ac:dyDescent="0.25">
      <c r="A37" s="13"/>
      <c r="B37" s="13"/>
      <c r="C37" s="14">
        <v>31</v>
      </c>
      <c r="D37" s="17" t="s">
        <v>36</v>
      </c>
      <c r="E37" s="60">
        <v>67821.350000000006</v>
      </c>
      <c r="F37" s="60">
        <v>92773.24</v>
      </c>
      <c r="G37" s="60">
        <v>92773.24</v>
      </c>
    </row>
    <row r="38" spans="1:9" x14ac:dyDescent="0.25">
      <c r="A38" s="13"/>
      <c r="B38" s="30"/>
      <c r="C38" s="14">
        <v>43</v>
      </c>
      <c r="D38" s="19" t="s">
        <v>44</v>
      </c>
      <c r="E38" s="60">
        <v>21235.65</v>
      </c>
      <c r="F38" s="60">
        <v>21235.65</v>
      </c>
      <c r="G38" s="60">
        <v>21235.65</v>
      </c>
    </row>
    <row r="39" spans="1:9" x14ac:dyDescent="0.25">
      <c r="A39" s="13"/>
      <c r="B39" s="30"/>
      <c r="C39" s="14">
        <v>52</v>
      </c>
      <c r="D39" s="14" t="s">
        <v>43</v>
      </c>
      <c r="E39" s="60">
        <v>126099.4</v>
      </c>
      <c r="F39" s="60">
        <v>64280.32</v>
      </c>
      <c r="G39" s="60">
        <v>64280.32</v>
      </c>
    </row>
    <row r="40" spans="1:9" x14ac:dyDescent="0.25">
      <c r="A40" s="13"/>
      <c r="B40" s="13">
        <v>34</v>
      </c>
      <c r="C40" s="14"/>
      <c r="D40" s="14" t="s">
        <v>66</v>
      </c>
      <c r="E40" s="60">
        <f>+E41+E42</f>
        <v>5176.18</v>
      </c>
      <c r="F40" s="60">
        <f>+F41+F42</f>
        <v>5043.46</v>
      </c>
      <c r="G40" s="60">
        <f>+G41+G42</f>
        <v>5043.46</v>
      </c>
    </row>
    <row r="41" spans="1:9" x14ac:dyDescent="0.25">
      <c r="A41" s="13"/>
      <c r="B41" s="13"/>
      <c r="C41" s="14">
        <v>11</v>
      </c>
      <c r="D41" s="14" t="s">
        <v>17</v>
      </c>
      <c r="E41" s="60">
        <v>3583.52</v>
      </c>
      <c r="F41" s="60">
        <v>3450.79</v>
      </c>
      <c r="G41" s="60">
        <v>3450.79</v>
      </c>
    </row>
    <row r="42" spans="1:9" x14ac:dyDescent="0.25">
      <c r="A42" s="13"/>
      <c r="B42" s="13"/>
      <c r="C42" s="14">
        <v>31</v>
      </c>
      <c r="D42" s="17" t="s">
        <v>36</v>
      </c>
      <c r="E42" s="60">
        <v>1592.66</v>
      </c>
      <c r="F42" s="60">
        <v>1592.67</v>
      </c>
      <c r="G42" s="60">
        <v>1592.67</v>
      </c>
    </row>
    <row r="43" spans="1:9" x14ac:dyDescent="0.25">
      <c r="A43" s="13"/>
      <c r="B43" s="13">
        <v>37</v>
      </c>
      <c r="C43" s="14"/>
      <c r="D43" s="14" t="s">
        <v>67</v>
      </c>
      <c r="E43" s="60">
        <f>+E44</f>
        <v>1327.23</v>
      </c>
      <c r="F43" s="60">
        <f>+F44</f>
        <v>2654.46</v>
      </c>
      <c r="G43" s="60">
        <f>+G44</f>
        <v>2654.46</v>
      </c>
      <c r="I43" s="65"/>
    </row>
    <row r="44" spans="1:9" x14ac:dyDescent="0.25">
      <c r="A44" s="13"/>
      <c r="B44" s="13"/>
      <c r="C44" s="14">
        <v>31</v>
      </c>
      <c r="D44" s="17" t="s">
        <v>36</v>
      </c>
      <c r="E44" s="60">
        <v>1327.23</v>
      </c>
      <c r="F44" s="60">
        <v>2654.46</v>
      </c>
      <c r="G44" s="60">
        <v>2654.46</v>
      </c>
    </row>
    <row r="45" spans="1:9" x14ac:dyDescent="0.25">
      <c r="A45" s="15">
        <v>4</v>
      </c>
      <c r="B45" s="16"/>
      <c r="C45" s="16"/>
      <c r="D45" s="28" t="s">
        <v>21</v>
      </c>
      <c r="E45" s="62">
        <f>+E46+E49+E53+E55</f>
        <v>4637036.29</v>
      </c>
      <c r="F45" s="62">
        <f>+F46+F49+F53+F55</f>
        <v>543234.44999999995</v>
      </c>
      <c r="G45" s="62">
        <f>+G46+G49+G53+G55</f>
        <v>543234.44999999995</v>
      </c>
    </row>
    <row r="46" spans="1:9" ht="25.5" x14ac:dyDescent="0.25">
      <c r="A46" s="17"/>
      <c r="B46" s="17">
        <v>41</v>
      </c>
      <c r="C46" s="17"/>
      <c r="D46" s="29" t="s">
        <v>22</v>
      </c>
      <c r="E46" s="60">
        <f>+E47+E48</f>
        <v>6768.8600000000006</v>
      </c>
      <c r="F46" s="60">
        <f>+F47+F48</f>
        <v>13405</v>
      </c>
      <c r="G46" s="60">
        <f>+G47+G48</f>
        <v>13405</v>
      </c>
    </row>
    <row r="47" spans="1:9" x14ac:dyDescent="0.25">
      <c r="A47" s="17"/>
      <c r="B47" s="17"/>
      <c r="C47" s="14">
        <v>11</v>
      </c>
      <c r="D47" s="14" t="s">
        <v>17</v>
      </c>
      <c r="E47" s="60">
        <v>132.72</v>
      </c>
      <c r="F47" s="60">
        <v>132.72</v>
      </c>
      <c r="G47" s="61">
        <v>132.72</v>
      </c>
    </row>
    <row r="48" spans="1:9" x14ac:dyDescent="0.25">
      <c r="A48" s="17"/>
      <c r="B48" s="17"/>
      <c r="C48" s="14">
        <v>31</v>
      </c>
      <c r="D48" s="17" t="s">
        <v>36</v>
      </c>
      <c r="E48" s="60">
        <v>6636.14</v>
      </c>
      <c r="F48" s="60">
        <v>13272.28</v>
      </c>
      <c r="G48" s="61">
        <v>13272.28</v>
      </c>
    </row>
    <row r="49" spans="1:7" x14ac:dyDescent="0.25">
      <c r="A49" s="17"/>
      <c r="B49" s="17">
        <v>42</v>
      </c>
      <c r="C49" s="14"/>
      <c r="D49" s="14" t="s">
        <v>68</v>
      </c>
      <c r="E49" s="60">
        <f>+E50+E51+E52</f>
        <v>196429.75</v>
      </c>
      <c r="F49" s="60">
        <f>+F50+F51+F52</f>
        <v>207976.64</v>
      </c>
      <c r="G49" s="60">
        <f>+G50+G51+G52</f>
        <v>207976.64</v>
      </c>
    </row>
    <row r="50" spans="1:7" x14ac:dyDescent="0.25">
      <c r="A50" s="17"/>
      <c r="B50" s="17"/>
      <c r="C50" s="14">
        <v>11</v>
      </c>
      <c r="D50" s="14" t="s">
        <v>17</v>
      </c>
      <c r="E50" s="60">
        <v>84610.79</v>
      </c>
      <c r="F50" s="60">
        <v>84610.79</v>
      </c>
      <c r="G50" s="61">
        <v>84610.79</v>
      </c>
    </row>
    <row r="51" spans="1:7" x14ac:dyDescent="0.25">
      <c r="A51" s="17"/>
      <c r="B51" s="17"/>
      <c r="C51" s="14">
        <v>31</v>
      </c>
      <c r="D51" s="17" t="s">
        <v>36</v>
      </c>
      <c r="E51" s="60">
        <v>32185.27</v>
      </c>
      <c r="F51" s="60">
        <v>43732.160000000003</v>
      </c>
      <c r="G51" s="61">
        <v>43732.160000000003</v>
      </c>
    </row>
    <row r="52" spans="1:7" x14ac:dyDescent="0.25">
      <c r="A52" s="17"/>
      <c r="B52" s="17"/>
      <c r="C52" s="14">
        <v>52</v>
      </c>
      <c r="D52" s="14" t="s">
        <v>43</v>
      </c>
      <c r="E52" s="60">
        <v>79633.69</v>
      </c>
      <c r="F52" s="60">
        <v>79633.69</v>
      </c>
      <c r="G52" s="61">
        <v>79633.69</v>
      </c>
    </row>
    <row r="53" spans="1:7" x14ac:dyDescent="0.25">
      <c r="A53" s="17"/>
      <c r="B53" s="17">
        <v>43</v>
      </c>
      <c r="C53" s="14"/>
      <c r="D53" s="14" t="s">
        <v>69</v>
      </c>
      <c r="E53" s="60">
        <f>+E54</f>
        <v>21235.65</v>
      </c>
      <c r="F53" s="60">
        <f>+F54</f>
        <v>21235.65</v>
      </c>
      <c r="G53" s="60">
        <f>+G54</f>
        <v>21235.65</v>
      </c>
    </row>
    <row r="54" spans="1:7" x14ac:dyDescent="0.25">
      <c r="A54" s="17"/>
      <c r="B54" s="17"/>
      <c r="C54" s="14">
        <v>11</v>
      </c>
      <c r="D54" s="14" t="s">
        <v>17</v>
      </c>
      <c r="E54" s="60">
        <v>21235.65</v>
      </c>
      <c r="F54" s="60">
        <v>21235.65</v>
      </c>
      <c r="G54" s="61">
        <v>21235.65</v>
      </c>
    </row>
    <row r="55" spans="1:7" x14ac:dyDescent="0.25">
      <c r="A55" s="17"/>
      <c r="B55" s="17">
        <v>45</v>
      </c>
      <c r="C55" s="14"/>
      <c r="D55" s="14" t="s">
        <v>70</v>
      </c>
      <c r="E55" s="60">
        <f>+E56+E57+E58</f>
        <v>4412602.03</v>
      </c>
      <c r="F55" s="60">
        <f t="shared" ref="F55:G55" si="8">+F56+F57+F58</f>
        <v>300617.15999999997</v>
      </c>
      <c r="G55" s="60">
        <f t="shared" si="8"/>
        <v>300617.15999999997</v>
      </c>
    </row>
    <row r="56" spans="1:7" x14ac:dyDescent="0.25">
      <c r="A56" s="17"/>
      <c r="B56" s="17"/>
      <c r="C56" s="14">
        <v>11</v>
      </c>
      <c r="D56" s="14" t="s">
        <v>17</v>
      </c>
      <c r="E56" s="60">
        <v>265445.62</v>
      </c>
      <c r="F56" s="60">
        <v>265445.62</v>
      </c>
      <c r="G56" s="61">
        <v>265445.62</v>
      </c>
    </row>
    <row r="57" spans="1:7" x14ac:dyDescent="0.25">
      <c r="A57" s="17"/>
      <c r="B57" s="17"/>
      <c r="C57" s="14">
        <v>31</v>
      </c>
      <c r="D57" s="17" t="s">
        <v>36</v>
      </c>
      <c r="E57" s="60">
        <v>26544.560000000001</v>
      </c>
      <c r="F57" s="60">
        <v>35171.54</v>
      </c>
      <c r="G57" s="61">
        <v>35171.54</v>
      </c>
    </row>
    <row r="58" spans="1:7" x14ac:dyDescent="0.25">
      <c r="A58" s="17"/>
      <c r="B58" s="17"/>
      <c r="C58" s="14">
        <v>5761</v>
      </c>
      <c r="D58" s="14" t="s">
        <v>61</v>
      </c>
      <c r="E58" s="60">
        <v>4120611.85</v>
      </c>
      <c r="F58" s="60">
        <v>0</v>
      </c>
      <c r="G58" s="61">
        <v>0</v>
      </c>
    </row>
  </sheetData>
  <mergeCells count="4">
    <mergeCell ref="A25:G25"/>
    <mergeCell ref="A2:G2"/>
    <mergeCell ref="A4:G4"/>
    <mergeCell ref="A6:G6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selection activeCell="C9" sqref="C9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18" x14ac:dyDescent="0.25">
      <c r="A1" s="5"/>
      <c r="B1" s="5"/>
      <c r="C1" s="5"/>
      <c r="D1" s="5"/>
      <c r="E1" s="6"/>
      <c r="F1" s="6"/>
    </row>
    <row r="2" spans="1:6" ht="15.75" customHeight="1" x14ac:dyDescent="0.25">
      <c r="A2" s="78" t="s">
        <v>58</v>
      </c>
      <c r="B2" s="78"/>
      <c r="C2" s="78"/>
      <c r="D2" s="78"/>
      <c r="E2" s="48"/>
      <c r="F2" s="48"/>
    </row>
    <row r="3" spans="1:6" ht="18" x14ac:dyDescent="0.25">
      <c r="A3" s="5"/>
      <c r="B3" s="5"/>
      <c r="C3" s="5"/>
      <c r="D3" s="5"/>
      <c r="E3" s="6"/>
      <c r="F3" s="6"/>
    </row>
    <row r="4" spans="1:6" ht="25.5" x14ac:dyDescent="0.25">
      <c r="A4" s="24" t="s">
        <v>23</v>
      </c>
      <c r="B4" s="24" t="s">
        <v>38</v>
      </c>
      <c r="C4" s="24" t="s">
        <v>39</v>
      </c>
      <c r="D4" s="24" t="s">
        <v>40</v>
      </c>
    </row>
    <row r="5" spans="1:6" ht="15.75" customHeight="1" x14ac:dyDescent="0.25">
      <c r="A5" s="12" t="s">
        <v>24</v>
      </c>
      <c r="B5" s="60">
        <f>+B6+B8+B10+B12</f>
        <v>9199193.7600000016</v>
      </c>
      <c r="C5" s="60">
        <f t="shared" ref="C5:D5" si="0">+C6+C8+C10+C12</f>
        <v>4925891.169999999</v>
      </c>
      <c r="D5" s="60">
        <f t="shared" si="0"/>
        <v>4939233.92</v>
      </c>
    </row>
    <row r="6" spans="1:6" ht="15.75" customHeight="1" x14ac:dyDescent="0.25">
      <c r="A6" s="12" t="s">
        <v>49</v>
      </c>
      <c r="B6" s="60">
        <f>+B7</f>
        <v>4655782.6900000004</v>
      </c>
      <c r="C6" s="60">
        <f t="shared" ref="C6:D6" si="1">+C7</f>
        <v>4498549.6099999994</v>
      </c>
      <c r="D6" s="60">
        <f t="shared" si="1"/>
        <v>4511892.3600000003</v>
      </c>
    </row>
    <row r="7" spans="1:6" x14ac:dyDescent="0.25">
      <c r="A7" s="43" t="s">
        <v>50</v>
      </c>
      <c r="B7" s="60">
        <v>4655782.6900000004</v>
      </c>
      <c r="C7" s="60">
        <f>551712.12+3946837.48+0.01</f>
        <v>4498549.6099999994</v>
      </c>
      <c r="D7" s="60">
        <f>551712.12+3960180.24</f>
        <v>4511892.3600000003</v>
      </c>
    </row>
    <row r="8" spans="1:6" x14ac:dyDescent="0.25">
      <c r="A8" s="12" t="s">
        <v>51</v>
      </c>
      <c r="B8" s="60">
        <f>+B9</f>
        <v>172539.62</v>
      </c>
      <c r="C8" s="60">
        <f t="shared" ref="C8:D8" si="2">+C9</f>
        <v>238901.06</v>
      </c>
      <c r="D8" s="60">
        <f t="shared" si="2"/>
        <v>238901.06</v>
      </c>
    </row>
    <row r="9" spans="1:6" x14ac:dyDescent="0.25">
      <c r="A9" s="44" t="s">
        <v>52</v>
      </c>
      <c r="B9" s="60">
        <v>172539.62</v>
      </c>
      <c r="C9" s="60">
        <v>238901.06</v>
      </c>
      <c r="D9" s="61">
        <v>238901.06</v>
      </c>
    </row>
    <row r="10" spans="1:6" x14ac:dyDescent="0.25">
      <c r="A10" s="12" t="s">
        <v>71</v>
      </c>
      <c r="B10" s="60">
        <f>+B11</f>
        <v>33180.699999999997</v>
      </c>
      <c r="C10" s="60">
        <f t="shared" ref="C10:D10" si="3">+C11</f>
        <v>33180.699999999997</v>
      </c>
      <c r="D10" s="60">
        <f t="shared" si="3"/>
        <v>33180.699999999997</v>
      </c>
    </row>
    <row r="11" spans="1:6" x14ac:dyDescent="0.25">
      <c r="A11" s="44" t="s">
        <v>72</v>
      </c>
      <c r="B11" s="64">
        <v>33180.699999999997</v>
      </c>
      <c r="C11" s="64">
        <v>33180.699999999997</v>
      </c>
      <c r="D11" s="64">
        <v>33180.699999999997</v>
      </c>
    </row>
    <row r="12" spans="1:6" x14ac:dyDescent="0.25">
      <c r="A12" s="12" t="s">
        <v>73</v>
      </c>
      <c r="B12" s="64">
        <f>+B13+B14</f>
        <v>4337690.75</v>
      </c>
      <c r="C12" s="64">
        <f t="shared" ref="C12:D12" si="4">+C13+C14</f>
        <v>155259.80000000002</v>
      </c>
      <c r="D12" s="64">
        <f t="shared" si="4"/>
        <v>155259.80000000002</v>
      </c>
    </row>
    <row r="13" spans="1:6" x14ac:dyDescent="0.25">
      <c r="A13" s="44" t="s">
        <v>74</v>
      </c>
      <c r="B13" s="64">
        <f>205159.73+11919.17</f>
        <v>217078.90000000002</v>
      </c>
      <c r="C13" s="64">
        <f>143340.63+11919.17</f>
        <v>155259.80000000002</v>
      </c>
      <c r="D13" s="64">
        <f>143340.63+11919.17</f>
        <v>155259.80000000002</v>
      </c>
    </row>
    <row r="14" spans="1:6" x14ac:dyDescent="0.25">
      <c r="A14" s="44" t="s">
        <v>75</v>
      </c>
      <c r="B14" s="64">
        <v>4120611.85</v>
      </c>
      <c r="C14" s="64">
        <v>0</v>
      </c>
      <c r="D14" s="64">
        <v>0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workbookViewId="0">
      <selection activeCell="C21" sqref="C2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18" x14ac:dyDescent="0.25">
      <c r="A1" s="27"/>
      <c r="B1" s="27"/>
      <c r="C1" s="27"/>
      <c r="D1" s="27"/>
      <c r="E1" s="6"/>
      <c r="F1" s="6"/>
    </row>
    <row r="2" spans="1:6" ht="15.75" customHeight="1" x14ac:dyDescent="0.25">
      <c r="A2" s="78" t="s">
        <v>60</v>
      </c>
      <c r="B2" s="78"/>
      <c r="C2" s="78"/>
      <c r="D2" s="78"/>
      <c r="E2" s="48"/>
      <c r="F2" s="48"/>
    </row>
    <row r="3" spans="1:6" ht="18" x14ac:dyDescent="0.25">
      <c r="A3" s="27"/>
      <c r="B3" s="27"/>
      <c r="C3" s="27"/>
      <c r="D3" s="27"/>
      <c r="E3" s="6"/>
      <c r="F3" s="6"/>
    </row>
    <row r="4" spans="1:6" ht="25.5" x14ac:dyDescent="0.25">
      <c r="A4" s="24" t="s">
        <v>23</v>
      </c>
      <c r="B4" s="24" t="s">
        <v>38</v>
      </c>
      <c r="C4" s="24" t="s">
        <v>39</v>
      </c>
      <c r="D4" s="24" t="s">
        <v>40</v>
      </c>
    </row>
    <row r="5" spans="1:6" ht="15.75" customHeight="1" x14ac:dyDescent="0.25">
      <c r="A5" s="12" t="s">
        <v>24</v>
      </c>
      <c r="B5" s="62">
        <f>+B6</f>
        <v>9199193.7599999998</v>
      </c>
      <c r="C5" s="62">
        <f t="shared" ref="C5:D5" si="0">+C6</f>
        <v>4925891.17</v>
      </c>
      <c r="D5" s="62">
        <f t="shared" si="0"/>
        <v>4939233.92</v>
      </c>
    </row>
    <row r="6" spans="1:6" ht="15.75" customHeight="1" x14ac:dyDescent="0.25">
      <c r="A6" s="12" t="s">
        <v>76</v>
      </c>
      <c r="B6" s="60">
        <f>+B7</f>
        <v>9199193.7599999998</v>
      </c>
      <c r="C6" s="60">
        <f t="shared" ref="C6:D6" si="1">+C7</f>
        <v>4925891.17</v>
      </c>
      <c r="D6" s="60">
        <f t="shared" si="1"/>
        <v>4939233.92</v>
      </c>
    </row>
    <row r="7" spans="1:6" x14ac:dyDescent="0.25">
      <c r="A7" s="19" t="s">
        <v>77</v>
      </c>
      <c r="B7" s="60">
        <v>9199193.7599999998</v>
      </c>
      <c r="C7" s="60">
        <v>4925891.17</v>
      </c>
      <c r="D7" s="60">
        <v>4939233.92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activeCell="A4" sqref="A4:G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18" customHeight="1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15.75" customHeight="1" x14ac:dyDescent="0.25">
      <c r="A2" s="78" t="s">
        <v>29</v>
      </c>
      <c r="B2" s="78"/>
      <c r="C2" s="78"/>
      <c r="D2" s="78"/>
      <c r="E2" s="78"/>
      <c r="F2" s="78"/>
      <c r="G2" s="78"/>
      <c r="H2" s="46"/>
      <c r="I2" s="46"/>
    </row>
    <row r="3" spans="1:9" ht="18" x14ac:dyDescent="0.25">
      <c r="A3" s="5"/>
      <c r="B3" s="5"/>
      <c r="C3" s="5"/>
      <c r="D3" s="5"/>
      <c r="E3" s="5"/>
      <c r="F3" s="5"/>
      <c r="G3" s="5"/>
      <c r="H3" s="6"/>
      <c r="I3" s="6"/>
    </row>
    <row r="4" spans="1:9" ht="18" customHeight="1" x14ac:dyDescent="0.25">
      <c r="A4" s="78" t="s">
        <v>25</v>
      </c>
      <c r="B4" s="78"/>
      <c r="C4" s="78"/>
      <c r="D4" s="78"/>
      <c r="E4" s="78"/>
      <c r="F4" s="78"/>
      <c r="G4" s="78"/>
      <c r="H4" s="45"/>
      <c r="I4" s="45"/>
    </row>
    <row r="5" spans="1:9" ht="18" x14ac:dyDescent="0.25">
      <c r="A5" s="5"/>
      <c r="B5" s="5"/>
      <c r="C5" s="5"/>
      <c r="D5" s="5"/>
      <c r="E5" s="5"/>
      <c r="F5" s="5"/>
      <c r="G5" s="5"/>
      <c r="H5" s="6"/>
      <c r="I5" s="6"/>
    </row>
    <row r="6" spans="1:9" ht="25.5" x14ac:dyDescent="0.25">
      <c r="A6" s="24" t="s">
        <v>13</v>
      </c>
      <c r="B6" s="23" t="s">
        <v>14</v>
      </c>
      <c r="C6" s="23" t="s">
        <v>15</v>
      </c>
      <c r="D6" s="23" t="s">
        <v>31</v>
      </c>
      <c r="E6" s="24" t="s">
        <v>38</v>
      </c>
      <c r="F6" s="24" t="s">
        <v>39</v>
      </c>
      <c r="G6" s="24" t="s">
        <v>40</v>
      </c>
    </row>
    <row r="7" spans="1:9" ht="25.5" x14ac:dyDescent="0.25">
      <c r="A7" s="12">
        <v>8</v>
      </c>
      <c r="B7" s="12"/>
      <c r="C7" s="12"/>
      <c r="D7" s="12" t="s">
        <v>26</v>
      </c>
      <c r="E7" s="10"/>
      <c r="F7" s="10"/>
      <c r="G7" s="10"/>
    </row>
    <row r="8" spans="1:9" x14ac:dyDescent="0.25">
      <c r="A8" s="12"/>
      <c r="B8" s="17">
        <v>84</v>
      </c>
      <c r="C8" s="17"/>
      <c r="D8" s="17" t="s">
        <v>33</v>
      </c>
      <c r="E8" s="10"/>
      <c r="F8" s="10"/>
      <c r="G8" s="10"/>
    </row>
    <row r="9" spans="1:9" ht="25.5" x14ac:dyDescent="0.25">
      <c r="A9" s="13"/>
      <c r="B9" s="13"/>
      <c r="C9" s="14">
        <v>81</v>
      </c>
      <c r="D9" s="19" t="s">
        <v>34</v>
      </c>
      <c r="E9" s="10"/>
      <c r="F9" s="10"/>
      <c r="G9" s="10"/>
    </row>
    <row r="10" spans="1:9" x14ac:dyDescent="0.25">
      <c r="A10" s="13" t="s">
        <v>42</v>
      </c>
      <c r="B10" s="13"/>
      <c r="C10" s="14"/>
      <c r="D10" s="19"/>
      <c r="E10" s="10"/>
      <c r="F10" s="10"/>
      <c r="G10" s="10"/>
    </row>
    <row r="11" spans="1:9" ht="25.5" x14ac:dyDescent="0.25">
      <c r="A11" s="15">
        <v>5</v>
      </c>
      <c r="B11" s="16"/>
      <c r="C11" s="16"/>
      <c r="D11" s="28" t="s">
        <v>27</v>
      </c>
      <c r="E11" s="10"/>
      <c r="F11" s="10"/>
      <c r="G11" s="10"/>
    </row>
    <row r="12" spans="1:9" ht="25.5" x14ac:dyDescent="0.25">
      <c r="A12" s="17"/>
      <c r="B12" s="17">
        <v>54</v>
      </c>
      <c r="C12" s="17"/>
      <c r="D12" s="29" t="s">
        <v>35</v>
      </c>
      <c r="E12" s="10"/>
      <c r="F12" s="10"/>
      <c r="G12" s="11"/>
    </row>
    <row r="13" spans="1:9" x14ac:dyDescent="0.25">
      <c r="A13" s="17"/>
      <c r="B13" s="17"/>
      <c r="C13" s="14">
        <v>11</v>
      </c>
      <c r="D13" s="14" t="s">
        <v>17</v>
      </c>
      <c r="E13" s="10"/>
      <c r="F13" s="10"/>
      <c r="G13" s="11"/>
    </row>
    <row r="14" spans="1:9" x14ac:dyDescent="0.25">
      <c r="A14" s="17"/>
      <c r="B14" s="17"/>
      <c r="C14" s="14">
        <v>31</v>
      </c>
      <c r="D14" s="14" t="s">
        <v>36</v>
      </c>
      <c r="E14" s="10"/>
      <c r="F14" s="10"/>
      <c r="G14" s="11"/>
    </row>
    <row r="15" spans="1:9" x14ac:dyDescent="0.25">
      <c r="A15" s="18" t="s">
        <v>42</v>
      </c>
      <c r="B15" s="16"/>
      <c r="C15" s="16"/>
      <c r="D15" s="28"/>
      <c r="E15" s="10"/>
      <c r="F15" s="10"/>
      <c r="G15" s="10"/>
    </row>
  </sheetData>
  <mergeCells count="2">
    <mergeCell ref="A2:G2"/>
    <mergeCell ref="A4:G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selection activeCell="F28" sqref="F2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7.85546875" customWidth="1"/>
    <col min="4" max="4" width="33.7109375" customWidth="1"/>
    <col min="5" max="5" width="24.28515625" customWidth="1"/>
    <col min="6" max="7" width="24.28515625" style="65" customWidth="1"/>
    <col min="8" max="9" width="24.28515625" customWidth="1"/>
  </cols>
  <sheetData>
    <row r="1" spans="1:9" ht="18" x14ac:dyDescent="0.25">
      <c r="A1" s="5"/>
      <c r="B1" s="5"/>
      <c r="C1" s="5"/>
      <c r="D1" s="5"/>
      <c r="E1" s="5"/>
      <c r="F1" s="70"/>
      <c r="G1" s="70"/>
      <c r="H1" s="6"/>
      <c r="I1" s="6"/>
    </row>
    <row r="2" spans="1:9" ht="18" customHeight="1" x14ac:dyDescent="0.25">
      <c r="A2" s="78" t="s">
        <v>28</v>
      </c>
      <c r="B2" s="78"/>
      <c r="C2" s="78"/>
      <c r="D2" s="78"/>
      <c r="E2" s="78"/>
      <c r="F2" s="78"/>
      <c r="G2" s="78"/>
      <c r="H2" s="45"/>
      <c r="I2" s="45"/>
    </row>
    <row r="3" spans="1:9" ht="18" x14ac:dyDescent="0.25">
      <c r="A3" s="5"/>
      <c r="B3" s="5"/>
      <c r="C3" s="5"/>
      <c r="D3" s="5"/>
      <c r="E3" s="5"/>
      <c r="F3" s="70"/>
      <c r="G3" s="70"/>
      <c r="H3" s="6"/>
      <c r="I3" s="6"/>
    </row>
    <row r="4" spans="1:9" ht="25.5" x14ac:dyDescent="0.25">
      <c r="A4" s="104" t="s">
        <v>30</v>
      </c>
      <c r="B4" s="105"/>
      <c r="C4" s="106"/>
      <c r="D4" s="23" t="s">
        <v>31</v>
      </c>
      <c r="E4" s="24" t="s">
        <v>38</v>
      </c>
      <c r="F4" s="71" t="s">
        <v>39</v>
      </c>
      <c r="G4" s="71" t="s">
        <v>40</v>
      </c>
    </row>
    <row r="5" spans="1:9" ht="25.5" x14ac:dyDescent="0.25">
      <c r="A5" s="110" t="s">
        <v>78</v>
      </c>
      <c r="B5" s="111"/>
      <c r="C5" s="112"/>
      <c r="D5" s="41" t="s">
        <v>79</v>
      </c>
      <c r="E5" s="60"/>
      <c r="F5" s="60"/>
      <c r="G5" s="60"/>
    </row>
    <row r="6" spans="1:9" x14ac:dyDescent="0.25">
      <c r="A6" s="113" t="s">
        <v>80</v>
      </c>
      <c r="B6" s="114"/>
      <c r="C6" s="115"/>
      <c r="D6" s="41" t="s">
        <v>81</v>
      </c>
      <c r="E6" s="60"/>
      <c r="F6" s="60"/>
      <c r="G6" s="60"/>
    </row>
    <row r="7" spans="1:9" x14ac:dyDescent="0.25">
      <c r="A7" s="107" t="s">
        <v>82</v>
      </c>
      <c r="B7" s="108"/>
      <c r="C7" s="109"/>
      <c r="D7" s="41" t="s">
        <v>83</v>
      </c>
      <c r="E7" s="62">
        <f>+E8</f>
        <v>9199193.7599999998</v>
      </c>
      <c r="F7" s="62">
        <f t="shared" ref="F7:G7" si="0">+F8</f>
        <v>4925891.17</v>
      </c>
      <c r="G7" s="62">
        <f t="shared" si="0"/>
        <v>4939233.92</v>
      </c>
    </row>
    <row r="8" spans="1:9" x14ac:dyDescent="0.25">
      <c r="A8" s="98" t="s">
        <v>84</v>
      </c>
      <c r="B8" s="99"/>
      <c r="C8" s="100"/>
      <c r="D8" s="32" t="s">
        <v>85</v>
      </c>
      <c r="E8" s="62">
        <f>+E9+E18+E24+E30+E49</f>
        <v>9199193.7599999998</v>
      </c>
      <c r="F8" s="62">
        <f t="shared" ref="F8:G8" si="1">+F9+F18+F24+F30+F49</f>
        <v>4925891.17</v>
      </c>
      <c r="G8" s="62">
        <f t="shared" si="1"/>
        <v>4939233.92</v>
      </c>
    </row>
    <row r="9" spans="1:9" ht="25.5" x14ac:dyDescent="0.25">
      <c r="A9" s="101" t="s">
        <v>86</v>
      </c>
      <c r="B9" s="102"/>
      <c r="C9" s="103"/>
      <c r="D9" s="32" t="s">
        <v>87</v>
      </c>
      <c r="E9" s="62">
        <f>+E10</f>
        <v>551712.14</v>
      </c>
      <c r="F9" s="62">
        <f t="shared" ref="F9:G9" si="2">+F10</f>
        <v>551712.12</v>
      </c>
      <c r="G9" s="62">
        <f t="shared" si="2"/>
        <v>551712.12</v>
      </c>
    </row>
    <row r="10" spans="1:9" x14ac:dyDescent="0.25">
      <c r="A10" s="95" t="s">
        <v>88</v>
      </c>
      <c r="B10" s="96"/>
      <c r="C10" s="97"/>
      <c r="D10" s="31" t="s">
        <v>17</v>
      </c>
      <c r="E10" s="60">
        <f>+E11+E13</f>
        <v>551712.14</v>
      </c>
      <c r="F10" s="60">
        <f t="shared" ref="F10:G10" si="3">+F11+F13</f>
        <v>551712.12</v>
      </c>
      <c r="G10" s="60">
        <f t="shared" si="3"/>
        <v>551712.12</v>
      </c>
    </row>
    <row r="11" spans="1:9" x14ac:dyDescent="0.25">
      <c r="A11" s="89" t="s">
        <v>89</v>
      </c>
      <c r="B11" s="90"/>
      <c r="C11" s="91"/>
      <c r="D11" s="31" t="s">
        <v>19</v>
      </c>
      <c r="E11" s="60">
        <f>+E12</f>
        <v>180287.35999999999</v>
      </c>
      <c r="F11" s="60">
        <f t="shared" ref="F11:G11" si="4">+F12</f>
        <v>180287.34</v>
      </c>
      <c r="G11" s="60">
        <f t="shared" si="4"/>
        <v>180287.34</v>
      </c>
    </row>
    <row r="12" spans="1:9" x14ac:dyDescent="0.25">
      <c r="A12" s="92" t="s">
        <v>90</v>
      </c>
      <c r="B12" s="93"/>
      <c r="C12" s="94"/>
      <c r="D12" s="31" t="s">
        <v>32</v>
      </c>
      <c r="E12" s="60">
        <v>180287.35999999999</v>
      </c>
      <c r="F12" s="60">
        <v>180287.34</v>
      </c>
      <c r="G12" s="61">
        <v>180287.34</v>
      </c>
    </row>
    <row r="13" spans="1:9" ht="27" customHeight="1" x14ac:dyDescent="0.25">
      <c r="A13" s="89" t="s">
        <v>91</v>
      </c>
      <c r="B13" s="90"/>
      <c r="C13" s="91"/>
      <c r="D13" s="29" t="s">
        <v>21</v>
      </c>
      <c r="E13" s="60">
        <f>SUM(E14:E17)</f>
        <v>371424.78</v>
      </c>
      <c r="F13" s="60">
        <f t="shared" ref="F13:G13" si="5">SUM(F14:F17)</f>
        <v>371424.78</v>
      </c>
      <c r="G13" s="60">
        <f t="shared" si="5"/>
        <v>371424.78</v>
      </c>
    </row>
    <row r="14" spans="1:9" ht="30" customHeight="1" x14ac:dyDescent="0.25">
      <c r="A14" s="92" t="s">
        <v>92</v>
      </c>
      <c r="B14" s="93"/>
      <c r="C14" s="94"/>
      <c r="D14" s="29" t="s">
        <v>22</v>
      </c>
      <c r="E14" s="60">
        <v>132.72</v>
      </c>
      <c r="F14" s="60">
        <v>132.72</v>
      </c>
      <c r="G14" s="61">
        <v>132.72</v>
      </c>
    </row>
    <row r="15" spans="1:9" ht="25.5" x14ac:dyDescent="0.25">
      <c r="A15" s="92" t="s">
        <v>93</v>
      </c>
      <c r="B15" s="93"/>
      <c r="C15" s="94"/>
      <c r="D15" s="29" t="s">
        <v>68</v>
      </c>
      <c r="E15" s="60">
        <v>84610.79</v>
      </c>
      <c r="F15" s="60">
        <v>84610.79</v>
      </c>
      <c r="G15" s="61">
        <v>84610.79</v>
      </c>
    </row>
    <row r="16" spans="1:9" ht="25.5" x14ac:dyDescent="0.25">
      <c r="A16" s="92" t="s">
        <v>94</v>
      </c>
      <c r="B16" s="93"/>
      <c r="C16" s="94"/>
      <c r="D16" s="29" t="s">
        <v>69</v>
      </c>
      <c r="E16" s="60">
        <v>21235.65</v>
      </c>
      <c r="F16" s="60">
        <v>21235.65</v>
      </c>
      <c r="G16" s="61">
        <v>21235.65</v>
      </c>
    </row>
    <row r="17" spans="1:7" ht="25.5" x14ac:dyDescent="0.25">
      <c r="A17" s="92" t="s">
        <v>95</v>
      </c>
      <c r="B17" s="93"/>
      <c r="C17" s="94"/>
      <c r="D17" s="69" t="s">
        <v>70</v>
      </c>
      <c r="E17" s="60">
        <v>265445.62</v>
      </c>
      <c r="F17" s="60">
        <v>265445.62</v>
      </c>
      <c r="G17" s="60">
        <v>265445.62</v>
      </c>
    </row>
    <row r="18" spans="1:7" ht="25.5" customHeight="1" x14ac:dyDescent="0.25">
      <c r="A18" s="101" t="s">
        <v>96</v>
      </c>
      <c r="B18" s="102"/>
      <c r="C18" s="103"/>
      <c r="D18" s="66" t="s">
        <v>97</v>
      </c>
      <c r="E18" s="62">
        <f>+E19</f>
        <v>205159.72999999998</v>
      </c>
      <c r="F18" s="62">
        <f t="shared" ref="F18:G18" si="6">+F19</f>
        <v>143340.64000000001</v>
      </c>
      <c r="G18" s="62">
        <f t="shared" si="6"/>
        <v>143340.64000000001</v>
      </c>
    </row>
    <row r="19" spans="1:7" x14ac:dyDescent="0.25">
      <c r="A19" s="95" t="s">
        <v>98</v>
      </c>
      <c r="B19" s="96"/>
      <c r="C19" s="97"/>
      <c r="D19" s="42" t="s">
        <v>99</v>
      </c>
      <c r="E19" s="60">
        <f>+E20+E22</f>
        <v>205159.72999999998</v>
      </c>
      <c r="F19" s="60">
        <f t="shared" ref="F19:G19" si="7">+F20+F22</f>
        <v>143340.64000000001</v>
      </c>
      <c r="G19" s="60">
        <f t="shared" si="7"/>
        <v>143340.64000000001</v>
      </c>
    </row>
    <row r="20" spans="1:7" x14ac:dyDescent="0.25">
      <c r="A20" s="89" t="s">
        <v>89</v>
      </c>
      <c r="B20" s="90"/>
      <c r="C20" s="91"/>
      <c r="D20" s="42" t="s">
        <v>19</v>
      </c>
      <c r="E20" s="60">
        <f>+E21</f>
        <v>125526.04</v>
      </c>
      <c r="F20" s="60">
        <f t="shared" ref="F20:G20" si="8">+F21</f>
        <v>63706.95</v>
      </c>
      <c r="G20" s="60">
        <f t="shared" si="8"/>
        <v>63706.95</v>
      </c>
    </row>
    <row r="21" spans="1:7" x14ac:dyDescent="0.25">
      <c r="A21" s="92" t="s">
        <v>90</v>
      </c>
      <c r="B21" s="93"/>
      <c r="C21" s="94"/>
      <c r="D21" s="42" t="s">
        <v>32</v>
      </c>
      <c r="E21" s="60">
        <v>125526.04</v>
      </c>
      <c r="F21" s="60">
        <v>63706.95</v>
      </c>
      <c r="G21" s="60">
        <v>63706.95</v>
      </c>
    </row>
    <row r="22" spans="1:7" ht="24.75" customHeight="1" x14ac:dyDescent="0.25">
      <c r="A22" s="116" t="s">
        <v>91</v>
      </c>
      <c r="B22" s="116"/>
      <c r="C22" s="116"/>
      <c r="D22" s="29" t="s">
        <v>21</v>
      </c>
      <c r="E22" s="68">
        <f>+E23</f>
        <v>79633.69</v>
      </c>
      <c r="F22" s="68">
        <f t="shared" ref="F22:G22" si="9">+F23</f>
        <v>79633.69</v>
      </c>
      <c r="G22" s="68">
        <f t="shared" si="9"/>
        <v>79633.69</v>
      </c>
    </row>
    <row r="23" spans="1:7" ht="25.5" x14ac:dyDescent="0.25">
      <c r="A23" s="92" t="s">
        <v>93</v>
      </c>
      <c r="B23" s="93"/>
      <c r="C23" s="94"/>
      <c r="D23" s="29" t="s">
        <v>68</v>
      </c>
      <c r="E23" s="60">
        <v>79633.69</v>
      </c>
      <c r="F23" s="60">
        <v>79633.69</v>
      </c>
      <c r="G23" s="60">
        <v>79633.69</v>
      </c>
    </row>
    <row r="24" spans="1:7" ht="21.75" customHeight="1" x14ac:dyDescent="0.25">
      <c r="A24" s="101" t="s">
        <v>100</v>
      </c>
      <c r="B24" s="102"/>
      <c r="C24" s="103"/>
      <c r="D24" s="66" t="s">
        <v>101</v>
      </c>
      <c r="E24" s="62">
        <f>+E25</f>
        <v>4104070.5500000003</v>
      </c>
      <c r="F24" s="62">
        <f t="shared" ref="F24:G25" si="10">+F25</f>
        <v>3946837.49</v>
      </c>
      <c r="G24" s="62">
        <f t="shared" si="10"/>
        <v>3960180.24</v>
      </c>
    </row>
    <row r="25" spans="1:7" x14ac:dyDescent="0.25">
      <c r="A25" s="95" t="s">
        <v>88</v>
      </c>
      <c r="B25" s="96"/>
      <c r="C25" s="97"/>
      <c r="D25" s="42" t="s">
        <v>17</v>
      </c>
      <c r="E25" s="60">
        <f>+E26</f>
        <v>4104070.5500000003</v>
      </c>
      <c r="F25" s="60">
        <f t="shared" si="10"/>
        <v>3946837.49</v>
      </c>
      <c r="G25" s="60">
        <f t="shared" si="10"/>
        <v>3960180.24</v>
      </c>
    </row>
    <row r="26" spans="1:7" x14ac:dyDescent="0.25">
      <c r="A26" s="89" t="s">
        <v>89</v>
      </c>
      <c r="B26" s="90"/>
      <c r="C26" s="91"/>
      <c r="D26" s="42" t="s">
        <v>19</v>
      </c>
      <c r="E26" s="60">
        <f>SUM(E27:E29)</f>
        <v>4104070.5500000003</v>
      </c>
      <c r="F26" s="60">
        <f t="shared" ref="F26:G26" si="11">SUM(F27:F29)</f>
        <v>3946837.49</v>
      </c>
      <c r="G26" s="60">
        <f t="shared" si="11"/>
        <v>3960180.24</v>
      </c>
    </row>
    <row r="27" spans="1:7" x14ac:dyDescent="0.25">
      <c r="A27" s="92" t="s">
        <v>103</v>
      </c>
      <c r="B27" s="93"/>
      <c r="C27" s="94"/>
      <c r="D27" s="42" t="s">
        <v>20</v>
      </c>
      <c r="E27" s="60">
        <v>3267478.85</v>
      </c>
      <c r="F27" s="60">
        <v>3110245.81</v>
      </c>
      <c r="G27" s="61">
        <v>3123588.56</v>
      </c>
    </row>
    <row r="28" spans="1:7" x14ac:dyDescent="0.25">
      <c r="A28" s="92" t="s">
        <v>90</v>
      </c>
      <c r="B28" s="93"/>
      <c r="C28" s="94"/>
      <c r="D28" s="42" t="s">
        <v>32</v>
      </c>
      <c r="E28" s="60">
        <v>833008.18</v>
      </c>
      <c r="F28" s="60">
        <v>833140.89</v>
      </c>
      <c r="G28" s="61">
        <v>833140.89</v>
      </c>
    </row>
    <row r="29" spans="1:7" x14ac:dyDescent="0.25">
      <c r="A29" s="92" t="s">
        <v>102</v>
      </c>
      <c r="B29" s="93"/>
      <c r="C29" s="94"/>
      <c r="D29" s="13" t="s">
        <v>66</v>
      </c>
      <c r="E29" s="60">
        <f>3318.07+265.45</f>
        <v>3583.52</v>
      </c>
      <c r="F29" s="60">
        <v>3450.79</v>
      </c>
      <c r="G29" s="61">
        <v>3450.79</v>
      </c>
    </row>
    <row r="30" spans="1:7" ht="25.5" x14ac:dyDescent="0.25">
      <c r="A30" s="101" t="s">
        <v>104</v>
      </c>
      <c r="B30" s="102"/>
      <c r="C30" s="103"/>
      <c r="D30" s="66" t="s">
        <v>105</v>
      </c>
      <c r="E30" s="62">
        <f>+E31+E41+E45</f>
        <v>217639.49000000002</v>
      </c>
      <c r="F30" s="62">
        <f t="shared" ref="F30:G30" si="12">+F31+F41+F45</f>
        <v>284000.92</v>
      </c>
      <c r="G30" s="62">
        <f t="shared" si="12"/>
        <v>284000.92</v>
      </c>
    </row>
    <row r="31" spans="1:7" x14ac:dyDescent="0.25">
      <c r="A31" s="95" t="s">
        <v>106</v>
      </c>
      <c r="B31" s="96"/>
      <c r="C31" s="97"/>
      <c r="D31" s="42" t="s">
        <v>36</v>
      </c>
      <c r="E31" s="60">
        <f>+E32+E37</f>
        <v>172539.62</v>
      </c>
      <c r="F31" s="60">
        <f t="shared" ref="F31:G31" si="13">+F32+F37</f>
        <v>238901.05</v>
      </c>
      <c r="G31" s="60">
        <f t="shared" si="13"/>
        <v>238901.05</v>
      </c>
    </row>
    <row r="32" spans="1:7" x14ac:dyDescent="0.25">
      <c r="A32" s="89" t="s">
        <v>89</v>
      </c>
      <c r="B32" s="90"/>
      <c r="C32" s="91"/>
      <c r="D32" s="42" t="s">
        <v>19</v>
      </c>
      <c r="E32" s="60">
        <f>SUM(E33:E36)</f>
        <v>107173.65000000001</v>
      </c>
      <c r="F32" s="60">
        <f t="shared" ref="F32:G32" si="14">SUM(F33:F36)</f>
        <v>146725.06</v>
      </c>
      <c r="G32" s="60">
        <f t="shared" si="14"/>
        <v>146725.06</v>
      </c>
    </row>
    <row r="33" spans="1:7" x14ac:dyDescent="0.25">
      <c r="A33" s="92" t="s">
        <v>103</v>
      </c>
      <c r="B33" s="93"/>
      <c r="C33" s="94"/>
      <c r="D33" s="42" t="s">
        <v>20</v>
      </c>
      <c r="E33" s="60">
        <v>36432.410000000003</v>
      </c>
      <c r="F33" s="60">
        <v>49704.69</v>
      </c>
      <c r="G33" s="61">
        <v>49704.69</v>
      </c>
    </row>
    <row r="34" spans="1:7" x14ac:dyDescent="0.25">
      <c r="A34" s="92" t="s">
        <v>90</v>
      </c>
      <c r="B34" s="93"/>
      <c r="C34" s="94"/>
      <c r="D34" s="42" t="s">
        <v>32</v>
      </c>
      <c r="E34" s="60">
        <v>67821.350000000006</v>
      </c>
      <c r="F34" s="60">
        <v>92773.24</v>
      </c>
      <c r="G34" s="61">
        <v>92773.24</v>
      </c>
    </row>
    <row r="35" spans="1:7" x14ac:dyDescent="0.25">
      <c r="A35" s="92" t="s">
        <v>102</v>
      </c>
      <c r="B35" s="93"/>
      <c r="C35" s="94"/>
      <c r="D35" s="13" t="s">
        <v>66</v>
      </c>
      <c r="E35" s="60">
        <v>1592.66</v>
      </c>
      <c r="F35" s="60">
        <v>1592.67</v>
      </c>
      <c r="G35" s="61">
        <v>1592.67</v>
      </c>
    </row>
    <row r="36" spans="1:7" ht="32.25" customHeight="1" x14ac:dyDescent="0.25">
      <c r="A36" s="92" t="s">
        <v>107</v>
      </c>
      <c r="B36" s="93"/>
      <c r="C36" s="94"/>
      <c r="D36" s="29" t="s">
        <v>67</v>
      </c>
      <c r="E36" s="60">
        <v>1327.23</v>
      </c>
      <c r="F36" s="60">
        <v>2654.46</v>
      </c>
      <c r="G36" s="61">
        <v>2654.46</v>
      </c>
    </row>
    <row r="37" spans="1:7" ht="24" customHeight="1" x14ac:dyDescent="0.25">
      <c r="A37" s="89" t="s">
        <v>91</v>
      </c>
      <c r="B37" s="90"/>
      <c r="C37" s="91"/>
      <c r="D37" s="29" t="s">
        <v>21</v>
      </c>
      <c r="E37" s="60">
        <f>SUM(E38:E40)</f>
        <v>65365.97</v>
      </c>
      <c r="F37" s="60">
        <f t="shared" ref="F37:G37" si="15">SUM(F38:F40)</f>
        <v>92175.989999999991</v>
      </c>
      <c r="G37" s="60">
        <f t="shared" si="15"/>
        <v>92175.989999999991</v>
      </c>
    </row>
    <row r="38" spans="1:7" ht="25.5" x14ac:dyDescent="0.25">
      <c r="A38" s="92" t="s">
        <v>92</v>
      </c>
      <c r="B38" s="93"/>
      <c r="C38" s="94"/>
      <c r="D38" s="29" t="s">
        <v>22</v>
      </c>
      <c r="E38" s="60">
        <v>6636.14</v>
      </c>
      <c r="F38" s="60">
        <v>13272.28</v>
      </c>
      <c r="G38" s="61">
        <v>13272.28</v>
      </c>
    </row>
    <row r="39" spans="1:7" ht="28.5" customHeight="1" x14ac:dyDescent="0.25">
      <c r="A39" s="92" t="s">
        <v>93</v>
      </c>
      <c r="B39" s="93"/>
      <c r="C39" s="94"/>
      <c r="D39" s="29" t="s">
        <v>68</v>
      </c>
      <c r="E39" s="60">
        <v>32185.27</v>
      </c>
      <c r="F39" s="60">
        <v>43732.17</v>
      </c>
      <c r="G39" s="61">
        <v>43732.17</v>
      </c>
    </row>
    <row r="40" spans="1:7" ht="31.5" customHeight="1" x14ac:dyDescent="0.25">
      <c r="A40" s="92" t="s">
        <v>95</v>
      </c>
      <c r="B40" s="93"/>
      <c r="C40" s="94"/>
      <c r="D40" s="69" t="s">
        <v>70</v>
      </c>
      <c r="E40" s="60">
        <v>26544.560000000001</v>
      </c>
      <c r="F40" s="60">
        <v>35171.54</v>
      </c>
      <c r="G40" s="61">
        <v>35171.54</v>
      </c>
    </row>
    <row r="41" spans="1:7" x14ac:dyDescent="0.25">
      <c r="A41" s="95" t="s">
        <v>108</v>
      </c>
      <c r="B41" s="96"/>
      <c r="C41" s="97"/>
      <c r="D41" s="69" t="s">
        <v>44</v>
      </c>
      <c r="E41" s="60">
        <f>+E42</f>
        <v>33180.699999999997</v>
      </c>
      <c r="F41" s="60">
        <f t="shared" ref="F41:G41" si="16">+F42</f>
        <v>33180.699999999997</v>
      </c>
      <c r="G41" s="60">
        <f t="shared" si="16"/>
        <v>33180.699999999997</v>
      </c>
    </row>
    <row r="42" spans="1:7" x14ac:dyDescent="0.25">
      <c r="A42" s="89" t="s">
        <v>89</v>
      </c>
      <c r="B42" s="90"/>
      <c r="C42" s="91"/>
      <c r="D42" s="42" t="s">
        <v>19</v>
      </c>
      <c r="E42" s="60">
        <f>+E43+E44</f>
        <v>33180.699999999997</v>
      </c>
      <c r="F42" s="60">
        <f t="shared" ref="F42:G42" si="17">+F43+F44</f>
        <v>33180.699999999997</v>
      </c>
      <c r="G42" s="60">
        <f t="shared" si="17"/>
        <v>33180.699999999997</v>
      </c>
    </row>
    <row r="43" spans="1:7" x14ac:dyDescent="0.25">
      <c r="A43" s="92" t="s">
        <v>103</v>
      </c>
      <c r="B43" s="93"/>
      <c r="C43" s="94"/>
      <c r="D43" s="42" t="s">
        <v>20</v>
      </c>
      <c r="E43" s="60">
        <v>11945.05</v>
      </c>
      <c r="F43" s="60">
        <v>11945.05</v>
      </c>
      <c r="G43" s="61">
        <v>11945.05</v>
      </c>
    </row>
    <row r="44" spans="1:7" x14ac:dyDescent="0.25">
      <c r="A44" s="92" t="s">
        <v>90</v>
      </c>
      <c r="B44" s="93"/>
      <c r="C44" s="94"/>
      <c r="D44" s="42" t="s">
        <v>32</v>
      </c>
      <c r="E44" s="60">
        <v>21235.65</v>
      </c>
      <c r="F44" s="60">
        <v>21235.65</v>
      </c>
      <c r="G44" s="61">
        <v>21235.65</v>
      </c>
    </row>
    <row r="45" spans="1:7" x14ac:dyDescent="0.25">
      <c r="A45" s="95" t="s">
        <v>98</v>
      </c>
      <c r="B45" s="96"/>
      <c r="C45" s="97"/>
      <c r="D45" s="13" t="s">
        <v>43</v>
      </c>
      <c r="E45" s="60">
        <f>+E46</f>
        <v>11919.17</v>
      </c>
      <c r="F45" s="60">
        <f t="shared" ref="F45:G45" si="18">+F46</f>
        <v>11919.17</v>
      </c>
      <c r="G45" s="60">
        <f t="shared" si="18"/>
        <v>11919.17</v>
      </c>
    </row>
    <row r="46" spans="1:7" x14ac:dyDescent="0.25">
      <c r="A46" s="89" t="s">
        <v>89</v>
      </c>
      <c r="B46" s="90"/>
      <c r="C46" s="91"/>
      <c r="D46" s="42" t="s">
        <v>19</v>
      </c>
      <c r="E46" s="60">
        <f>+E47+E48</f>
        <v>11919.17</v>
      </c>
      <c r="F46" s="60">
        <f t="shared" ref="F46:G46" si="19">+F47+F48</f>
        <v>11919.17</v>
      </c>
      <c r="G46" s="60">
        <f t="shared" si="19"/>
        <v>11919.17</v>
      </c>
    </row>
    <row r="47" spans="1:7" x14ac:dyDescent="0.25">
      <c r="A47" s="92" t="s">
        <v>103</v>
      </c>
      <c r="B47" s="93"/>
      <c r="C47" s="94"/>
      <c r="D47" s="42" t="s">
        <v>20</v>
      </c>
      <c r="E47" s="60">
        <v>11345.81</v>
      </c>
      <c r="F47" s="60">
        <v>11345.81</v>
      </c>
      <c r="G47" s="61">
        <v>11345.81</v>
      </c>
    </row>
    <row r="48" spans="1:7" x14ac:dyDescent="0.25">
      <c r="A48" s="92" t="s">
        <v>90</v>
      </c>
      <c r="B48" s="93"/>
      <c r="C48" s="94"/>
      <c r="D48" s="42" t="s">
        <v>32</v>
      </c>
      <c r="E48" s="60">
        <v>573.36</v>
      </c>
      <c r="F48" s="60">
        <v>573.36</v>
      </c>
      <c r="G48" s="61">
        <v>573.36</v>
      </c>
    </row>
    <row r="49" spans="1:7" ht="25.5" x14ac:dyDescent="0.25">
      <c r="A49" s="101" t="s">
        <v>109</v>
      </c>
      <c r="B49" s="102"/>
      <c r="C49" s="103"/>
      <c r="D49" s="67" t="s">
        <v>110</v>
      </c>
      <c r="E49" s="62">
        <f>+E50</f>
        <v>4120611.85</v>
      </c>
      <c r="F49" s="62">
        <f t="shared" ref="F49:G51" si="20">+F50</f>
        <v>0</v>
      </c>
      <c r="G49" s="62">
        <f t="shared" si="20"/>
        <v>0</v>
      </c>
    </row>
    <row r="50" spans="1:7" ht="25.5" x14ac:dyDescent="0.25">
      <c r="A50" s="95" t="s">
        <v>111</v>
      </c>
      <c r="B50" s="96"/>
      <c r="C50" s="97"/>
      <c r="D50" s="42" t="s">
        <v>112</v>
      </c>
      <c r="E50" s="60">
        <f>+E51</f>
        <v>4120611.85</v>
      </c>
      <c r="F50" s="60">
        <f t="shared" si="20"/>
        <v>0</v>
      </c>
      <c r="G50" s="60">
        <f t="shared" si="20"/>
        <v>0</v>
      </c>
    </row>
    <row r="51" spans="1:7" ht="27.75" customHeight="1" x14ac:dyDescent="0.25">
      <c r="A51" s="89" t="s">
        <v>91</v>
      </c>
      <c r="B51" s="90"/>
      <c r="C51" s="91"/>
      <c r="D51" s="29" t="s">
        <v>21</v>
      </c>
      <c r="E51" s="60">
        <f>+E52</f>
        <v>4120611.85</v>
      </c>
      <c r="F51" s="60">
        <f t="shared" si="20"/>
        <v>0</v>
      </c>
      <c r="G51" s="60">
        <f t="shared" si="20"/>
        <v>0</v>
      </c>
    </row>
    <row r="52" spans="1:7" ht="25.5" x14ac:dyDescent="0.25">
      <c r="A52" s="92" t="s">
        <v>95</v>
      </c>
      <c r="B52" s="93"/>
      <c r="C52" s="94"/>
      <c r="D52" s="69" t="s">
        <v>70</v>
      </c>
      <c r="E52" s="60">
        <v>4120611.85</v>
      </c>
      <c r="F52" s="60"/>
      <c r="G52" s="61"/>
    </row>
  </sheetData>
  <mergeCells count="50">
    <mergeCell ref="A45:C45"/>
    <mergeCell ref="A46:C46"/>
    <mergeCell ref="A47:C47"/>
    <mergeCell ref="A48:C48"/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5:C5"/>
    <mergeCell ref="A6:C6"/>
    <mergeCell ref="A22:C22"/>
    <mergeCell ref="A23:C23"/>
    <mergeCell ref="A24:C24"/>
    <mergeCell ref="A16:C16"/>
    <mergeCell ref="A17:C17"/>
    <mergeCell ref="A18:C18"/>
    <mergeCell ref="A20:C20"/>
    <mergeCell ref="A21:C21"/>
    <mergeCell ref="A51:C51"/>
    <mergeCell ref="A52:C52"/>
    <mergeCell ref="A2:G2"/>
    <mergeCell ref="A10:C10"/>
    <mergeCell ref="A11:C11"/>
    <mergeCell ref="A19:C19"/>
    <mergeCell ref="A12:C12"/>
    <mergeCell ref="A8:C8"/>
    <mergeCell ref="A9:C9"/>
    <mergeCell ref="A4:C4"/>
    <mergeCell ref="A49:C49"/>
    <mergeCell ref="A50:C50"/>
    <mergeCell ref="A7:C7"/>
    <mergeCell ref="A13:C13"/>
    <mergeCell ref="A14:C14"/>
    <mergeCell ref="A15:C15"/>
  </mergeCells>
  <pageMargins left="0.7" right="0.7" top="0.75" bottom="0.75" header="0.3" footer="0.3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POSEBNI DIO</vt:lpstr>
      <vt:lpstr>List2</vt:lpstr>
      <vt:lpstr>' Račun prihoda i rashoda'!Podrucje_ispisa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Paulina Benić</cp:lastModifiedBy>
  <cp:lastPrinted>2022-09-27T13:19:27Z</cp:lastPrinted>
  <dcterms:created xsi:type="dcterms:W3CDTF">2022-08-12T12:51:27Z</dcterms:created>
  <dcterms:modified xsi:type="dcterms:W3CDTF">2023-02-10T07:32:57Z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PRIMJER FP PRORAČUNSKOG KORISNIKA.xlsx</vt:lpwstr>
  </property>
</Properties>
</file>